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OBRAS 2023\"/>
    </mc:Choice>
  </mc:AlternateContent>
  <xr:revisionPtr revIDLastSave="0" documentId="8_{04A9AD15-96AD-4828-A2D1-01999DCD8AB9}" xr6:coauthVersionLast="45" xr6:coauthVersionMax="45" xr10:uidLastSave="{00000000-0000-0000-0000-000000000000}"/>
  <bookViews>
    <workbookView xWindow="-120" yWindow="-120" windowWidth="29040" windowHeight="15840" xr2:uid="{A19766D7-9E0F-4192-9E0D-224E0A96E7BD}"/>
  </bookViews>
  <sheets>
    <sheet name="ANEXO 03 RELACION DE OBRAS EJEC" sheetId="2" r:id="rId1"/>
    <sheet name="Hoja1" sheetId="1" r:id="rId2"/>
  </sheets>
  <definedNames>
    <definedName name="_xlnm.Print_Area" localSheetId="0">'ANEXO 03 RELACION DE OBRAS EJEC'!$AR$1:$BL$58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B35" i="2" l="1"/>
  <c r="AY35" i="2"/>
  <c r="AV35" i="2"/>
  <c r="AH35" i="2"/>
  <c r="AK35" i="2" s="1"/>
  <c r="AN35" i="2" s="1"/>
  <c r="Y35" i="2"/>
  <c r="AB35" i="2" s="1"/>
  <c r="X35" i="2"/>
  <c r="S35" i="2"/>
  <c r="AH34" i="2"/>
  <c r="AK34" i="2" s="1"/>
  <c r="AN34" i="2" s="1"/>
  <c r="AS34" i="2" s="1"/>
  <c r="BB34" i="2" s="1"/>
  <c r="BF34" i="2" s="1"/>
  <c r="BI34" i="2" s="1"/>
  <c r="X34" i="2"/>
  <c r="S34" i="2"/>
  <c r="Y34" i="2" s="1"/>
  <c r="AB34" i="2" s="1"/>
  <c r="H34" i="2"/>
  <c r="H35" i="2"/>
  <c r="AH33" i="2"/>
  <c r="AK33" i="2" s="1"/>
  <c r="AN33" i="2" s="1"/>
  <c r="BF33" i="2" s="1"/>
  <c r="BI33" i="2" s="1"/>
  <c r="Y33" i="2"/>
  <c r="AB33" i="2" s="1"/>
  <c r="X33" i="2"/>
  <c r="S33" i="2"/>
  <c r="H33" i="2"/>
  <c r="AS32" i="2"/>
  <c r="AV32" i="2" s="1"/>
  <c r="AH32" i="2"/>
  <c r="AK32" i="2" s="1"/>
  <c r="AN32" i="2" s="1"/>
  <c r="X32" i="2"/>
  <c r="S32" i="2"/>
  <c r="Y32" i="2" s="1"/>
  <c r="AB32" i="2" s="1"/>
  <c r="H32" i="2"/>
  <c r="AS31" i="2"/>
  <c r="AV31" i="2" s="1"/>
  <c r="AH31" i="2"/>
  <c r="AK31" i="2" s="1"/>
  <c r="AN31" i="2" s="1"/>
  <c r="Y31" i="2"/>
  <c r="AB31" i="2" s="1"/>
  <c r="X31" i="2"/>
  <c r="S31" i="2"/>
  <c r="H31" i="2"/>
  <c r="AH30" i="2"/>
  <c r="AK30" i="2" s="1"/>
  <c r="AN30" i="2" s="1"/>
  <c r="BF30" i="2" s="1"/>
  <c r="BI30" i="2" s="1"/>
  <c r="Y30" i="2"/>
  <c r="AB30" i="2" s="1"/>
  <c r="X30" i="2"/>
  <c r="S30" i="2"/>
  <c r="H30" i="2"/>
  <c r="AH29" i="2"/>
  <c r="AK29" i="2" s="1"/>
  <c r="AN29" i="2" s="1"/>
  <c r="AS29" i="2" s="1"/>
  <c r="BB29" i="2" s="1"/>
  <c r="BF29" i="2" s="1"/>
  <c r="BI29" i="2" s="1"/>
  <c r="X29" i="2"/>
  <c r="S29" i="2"/>
  <c r="Y29" i="2" s="1"/>
  <c r="AB29" i="2" s="1"/>
  <c r="H29" i="2"/>
  <c r="AH28" i="2"/>
  <c r="AK28" i="2" s="1"/>
  <c r="AN28" i="2" s="1"/>
  <c r="BF28" i="2" s="1"/>
  <c r="BI28" i="2" s="1"/>
  <c r="X28" i="2"/>
  <c r="S28" i="2"/>
  <c r="Y28" i="2" s="1"/>
  <c r="AB28" i="2" s="1"/>
  <c r="H28" i="2"/>
  <c r="AH27" i="2"/>
  <c r="AK27" i="2" s="1"/>
  <c r="AN27" i="2" s="1"/>
  <c r="BF27" i="2" s="1"/>
  <c r="BI27" i="2" s="1"/>
  <c r="Y27" i="2"/>
  <c r="AB27" i="2" s="1"/>
  <c r="X27" i="2"/>
  <c r="S27" i="2"/>
  <c r="H27" i="2"/>
  <c r="Y26" i="2"/>
  <c r="AB26" i="2" s="1"/>
  <c r="X26" i="2"/>
  <c r="H26" i="2"/>
  <c r="Y25" i="2"/>
  <c r="AB25" i="2" s="1"/>
  <c r="X25" i="2"/>
  <c r="H25" i="2"/>
  <c r="AS24" i="2"/>
  <c r="X23" i="2"/>
  <c r="X24" i="2"/>
  <c r="H24" i="2"/>
  <c r="AS23" i="2"/>
  <c r="H23" i="2"/>
  <c r="S23" i="2"/>
  <c r="AB23" i="2"/>
  <c r="AH23" i="2"/>
  <c r="AK23" i="2" s="1"/>
  <c r="AN23" i="2" s="1"/>
  <c r="S24" i="2"/>
  <c r="AB24" i="2"/>
  <c r="AH24" i="2"/>
  <c r="AK24" i="2" s="1"/>
  <c r="AN24" i="2" s="1"/>
  <c r="S25" i="2"/>
  <c r="AH25" i="2"/>
  <c r="AK25" i="2" s="1"/>
  <c r="AN25" i="2" s="1"/>
  <c r="S26" i="2"/>
  <c r="AH26" i="2"/>
  <c r="AK26" i="2" s="1"/>
  <c r="AN26" i="2" s="1"/>
  <c r="BB32" i="2" l="1"/>
  <c r="BF32" i="2" s="1"/>
  <c r="BI32" i="2" s="1"/>
  <c r="AY32" i="2"/>
  <c r="AY31" i="2"/>
  <c r="BB31" i="2"/>
  <c r="BF31" i="2" s="1"/>
  <c r="BI31" i="2" s="1"/>
  <c r="AV34" i="2"/>
  <c r="AY34" i="2"/>
  <c r="AY29" i="2"/>
  <c r="BF35" i="2"/>
  <c r="BI35" i="2" s="1"/>
  <c r="H22" i="2"/>
  <c r="P36" i="2"/>
  <c r="AB19" i="2"/>
  <c r="AH19" i="2"/>
  <c r="AK19" i="2" s="1"/>
  <c r="AN19" i="2" s="1"/>
  <c r="AS19" i="2" s="1"/>
  <c r="AV19" i="2" s="1"/>
  <c r="AB20" i="2"/>
  <c r="AH20" i="2"/>
  <c r="AK20" i="2" s="1"/>
  <c r="AN20" i="2" s="1"/>
  <c r="AS20" i="2" s="1"/>
  <c r="BB20" i="2" s="1"/>
  <c r="AB21" i="2"/>
  <c r="AH21" i="2"/>
  <c r="AK21" i="2" s="1"/>
  <c r="AN21" i="2" s="1"/>
  <c r="AS21" i="2" s="1"/>
  <c r="AB22" i="2"/>
  <c r="AH22" i="2"/>
  <c r="AK22" i="2" s="1"/>
  <c r="AN22" i="2" s="1"/>
  <c r="AS22" i="2" s="1"/>
  <c r="S22" i="2"/>
  <c r="S21" i="2"/>
  <c r="S20" i="2"/>
  <c r="S19" i="2"/>
  <c r="H21" i="2"/>
  <c r="AY23" i="2" l="1"/>
  <c r="AV23" i="2"/>
  <c r="BB23" i="2"/>
  <c r="BF23" i="2" s="1"/>
  <c r="BI23" i="2" s="1"/>
  <c r="AV26" i="2"/>
  <c r="AY26" i="2"/>
  <c r="BB26" i="2"/>
  <c r="BF26" i="2" s="1"/>
  <c r="BI26" i="2" s="1"/>
  <c r="AV24" i="2"/>
  <c r="AY24" i="2"/>
  <c r="BB24" i="2"/>
  <c r="BF24" i="2" s="1"/>
  <c r="BI24" i="2" s="1"/>
  <c r="BB25" i="2"/>
  <c r="BF25" i="2" s="1"/>
  <c r="BI25" i="2" s="1"/>
  <c r="AV25" i="2"/>
  <c r="AY25" i="2"/>
  <c r="AV22" i="2"/>
  <c r="AY22" i="2"/>
  <c r="BB22" i="2"/>
  <c r="BF22" i="2" s="1"/>
  <c r="BI22" i="2" s="1"/>
  <c r="BB21" i="2"/>
  <c r="BF21" i="2" s="1"/>
  <c r="BI21" i="2" s="1"/>
  <c r="AV21" i="2"/>
  <c r="AY21" i="2"/>
  <c r="BF20" i="2"/>
  <c r="BI20" i="2" s="1"/>
  <c r="AY20" i="2"/>
  <c r="AV20" i="2"/>
  <c r="BB19" i="2"/>
  <c r="BF19" i="2" s="1"/>
  <c r="BI19" i="2" s="1"/>
  <c r="AY19" i="2"/>
  <c r="H20" i="2"/>
  <c r="AH18" i="2" l="1"/>
  <c r="AK18" i="2" s="1"/>
  <c r="AN18" i="2" s="1"/>
  <c r="AS18" i="2" s="1"/>
  <c r="AY18" i="2" s="1"/>
  <c r="AB18" i="2"/>
  <c r="S18" i="2"/>
  <c r="AH17" i="2"/>
  <c r="AK17" i="2" s="1"/>
  <c r="AN17" i="2" s="1"/>
  <c r="AS17" i="2" s="1"/>
  <c r="AV17" i="2" s="1"/>
  <c r="AB17" i="2"/>
  <c r="S17" i="2"/>
  <c r="AH16" i="2"/>
  <c r="AK16" i="2" s="1"/>
  <c r="AN16" i="2" s="1"/>
  <c r="AS16" i="2" s="1"/>
  <c r="AB16" i="2"/>
  <c r="Y15" i="2"/>
  <c r="S15" i="2"/>
  <c r="BB18" i="2" l="1"/>
  <c r="BF18" i="2" s="1"/>
  <c r="BI18" i="2" s="1"/>
  <c r="AV18" i="2"/>
  <c r="AB15" i="2"/>
  <c r="AH15" i="2" s="1"/>
  <c r="AK15" i="2" s="1"/>
  <c r="AN15" i="2" s="1"/>
  <c r="AS15" i="2" s="1"/>
  <c r="BB15" i="2" s="1"/>
  <c r="Y36" i="2"/>
  <c r="BB17" i="2"/>
  <c r="BF17" i="2" s="1"/>
  <c r="BI17" i="2" s="1"/>
  <c r="AY17" i="2"/>
  <c r="S16" i="2"/>
  <c r="BF15" i="2" l="1"/>
  <c r="BI15" i="2" s="1"/>
  <c r="AY15" i="2"/>
  <c r="AV15" i="2"/>
  <c r="AB14" i="2"/>
  <c r="AE14" i="2" s="1"/>
  <c r="AH14" i="2" s="1"/>
  <c r="AK14" i="2" s="1"/>
  <c r="AN14" i="2" s="1"/>
  <c r="AS14" i="2" s="1"/>
  <c r="S14" i="2"/>
  <c r="AB13" i="2"/>
  <c r="AE13" i="2" s="1"/>
  <c r="AH13" i="2" s="1"/>
  <c r="AK13" i="2" s="1"/>
  <c r="AN13" i="2" s="1"/>
  <c r="AS13" i="2" s="1"/>
  <c r="S13" i="2"/>
  <c r="AB12" i="2"/>
  <c r="AE12" i="2" s="1"/>
  <c r="AH12" i="2" s="1"/>
  <c r="AK12" i="2" s="1"/>
  <c r="AN12" i="2" s="1"/>
  <c r="AS12" i="2" s="1"/>
  <c r="AB11" i="2"/>
  <c r="AE11" i="2" s="1"/>
  <c r="AH11" i="2" s="1"/>
  <c r="AK11" i="2" s="1"/>
  <c r="AN11" i="2" s="1"/>
  <c r="S12" i="2"/>
  <c r="S11" i="2"/>
  <c r="AS11" i="2" l="1"/>
  <c r="AV14" i="2"/>
  <c r="BB14" i="2"/>
  <c r="BF14" i="2" s="1"/>
  <c r="BI14" i="2" s="1"/>
  <c r="AY14" i="2"/>
  <c r="BB12" i="2"/>
  <c r="BF12" i="2" s="1"/>
  <c r="BI12" i="2" s="1"/>
  <c r="AY12" i="2"/>
  <c r="AV12" i="2"/>
  <c r="AV13" i="2"/>
  <c r="AY13" i="2"/>
  <c r="BB13" i="2"/>
  <c r="BF13" i="2" s="1"/>
  <c r="BI13" i="2" s="1"/>
  <c r="BJ36" i="2"/>
  <c r="BH36" i="2"/>
  <c r="BG36" i="2"/>
  <c r="BD36" i="2"/>
  <c r="BC36" i="2"/>
  <c r="BA36" i="2"/>
  <c r="AZ36" i="2"/>
  <c r="AB10" i="2"/>
  <c r="AE10" i="2" s="1"/>
  <c r="AH10" i="2" s="1"/>
  <c r="AK10" i="2" s="1"/>
  <c r="AN10" i="2" s="1"/>
  <c r="S10" i="2"/>
  <c r="AM9" i="2"/>
  <c r="AL9" i="2"/>
  <c r="AJ9" i="2"/>
  <c r="AP9" i="2" s="1"/>
  <c r="AI9" i="2"/>
  <c r="AO9" i="2" s="1"/>
  <c r="AB9" i="2"/>
  <c r="AE9" i="2" s="1"/>
  <c r="AH9" i="2" s="1"/>
  <c r="AK9" i="2" s="1"/>
  <c r="AN9" i="2" s="1"/>
  <c r="AS9" i="2" s="1"/>
  <c r="BB9" i="2" s="1"/>
  <c r="S9" i="2"/>
  <c r="AM8" i="2"/>
  <c r="AL8" i="2"/>
  <c r="AJ8" i="2"/>
  <c r="AP8" i="2" s="1"/>
  <c r="AI8" i="2"/>
  <c r="AO8" i="2" s="1"/>
  <c r="AH8" i="2"/>
  <c r="AK8" i="2" s="1"/>
  <c r="AN8" i="2" s="1"/>
  <c r="AB8" i="2"/>
  <c r="S8" i="2"/>
  <c r="AM7" i="2"/>
  <c r="AL7" i="2"/>
  <c r="AJ7" i="2"/>
  <c r="AP7" i="2" s="1"/>
  <c r="AI7" i="2"/>
  <c r="AO7" i="2" s="1"/>
  <c r="AB7" i="2"/>
  <c r="S7" i="2"/>
  <c r="AS4" i="2"/>
  <c r="X4" i="2"/>
  <c r="BB11" i="2" l="1"/>
  <c r="BF11" i="2" s="1"/>
  <c r="BI11" i="2" s="1"/>
  <c r="AV11" i="2"/>
  <c r="AY11" i="2"/>
  <c r="AS10" i="2"/>
  <c r="AS8" i="2"/>
  <c r="AV9" i="2"/>
  <c r="AY9" i="2"/>
  <c r="AE7" i="2"/>
  <c r="S36" i="2"/>
  <c r="AB36" i="2"/>
  <c r="BF9" i="2"/>
  <c r="BI9" i="2" s="1"/>
  <c r="AH7" i="2" l="1"/>
  <c r="AK7" i="2" s="1"/>
  <c r="AN7" i="2" s="1"/>
  <c r="AS7" i="2" s="1"/>
  <c r="BB7" i="2" s="1"/>
  <c r="AE36" i="2"/>
  <c r="AV10" i="2"/>
  <c r="BB10" i="2"/>
  <c r="BF10" i="2" s="1"/>
  <c r="BI10" i="2" s="1"/>
  <c r="AY10" i="2"/>
  <c r="BB8" i="2"/>
  <c r="AY8" i="2"/>
  <c r="AV8" i="2"/>
  <c r="BF8" i="2"/>
  <c r="BI8" i="2" s="1"/>
  <c r="AK36" i="2" l="1"/>
  <c r="BF7" i="2"/>
  <c r="BI7" i="2" s="1"/>
  <c r="AV7" i="2"/>
  <c r="AY7" i="2"/>
  <c r="AH36" i="2"/>
  <c r="AN36" i="2"/>
  <c r="AS36" i="2"/>
  <c r="AV16" i="2"/>
  <c r="AV36" i="2" s="1"/>
  <c r="AY16" i="2"/>
  <c r="AY36" i="2" s="1"/>
  <c r="BB16" i="2"/>
  <c r="BB36" i="2" s="1"/>
  <c r="BF16" i="2" l="1"/>
  <c r="BI16" i="2" s="1"/>
  <c r="BI36" i="2" s="1"/>
  <c r="BF36" i="2" l="1"/>
  <c r="BK36" i="2"/>
</calcChain>
</file>

<file path=xl/sharedStrings.xml><?xml version="1.0" encoding="utf-8"?>
<sst xmlns="http://schemas.openxmlformats.org/spreadsheetml/2006/main" count="404" uniqueCount="158">
  <si>
    <t>ANEXO 2: RELACIÓN DE OBRA EJECUTADAS</t>
  </si>
  <si>
    <t>MUNICIPIO: CHERÁN MICHOACÁN</t>
  </si>
  <si>
    <t>HOJA:</t>
  </si>
  <si>
    <t>DE 3</t>
  </si>
  <si>
    <t>GENERALES</t>
  </si>
  <si>
    <t>METAS</t>
  </si>
  <si>
    <t>FUENTE DE FINANCIAMIENTO</t>
  </si>
  <si>
    <t>CONAC</t>
  </si>
  <si>
    <t>ESTRUCTURA FINACIERA A APROBADA (momento contable del aprobado)</t>
  </si>
  <si>
    <t>ESTRUCTURA FINACIERA MODIFICADA (momentos contable del modificado)</t>
  </si>
  <si>
    <t>ESTRUCTURA FINANCIERA COMPROMETIDA (momentos contable del modificado)</t>
  </si>
  <si>
    <t>ESTRUCTURA FINANCIERA DEVENGADA (momentos contable del devengado)</t>
  </si>
  <si>
    <t>ESTRUCTURA FINANCIERA EJERCIDA (momento contable del ejercido)</t>
  </si>
  <si>
    <t>ESTRUCTURA FINANCIERA PAGADA (momento contable pagado)</t>
  </si>
  <si>
    <t xml:space="preserve">ESTRUCTURA FINACIERA POR EJERCER Obras ''No'' concluidad en el trimestre o en el ejercicio . (Se autoriza en el ejercicio la aplicación del recurso faltante para el siguiente ejercicio fiscal) </t>
  </si>
  <si>
    <t>NOMBRE DE LA OBRA</t>
  </si>
  <si>
    <t xml:space="preserve">MUNICIPIO </t>
  </si>
  <si>
    <t>LOCALIDAD</t>
  </si>
  <si>
    <t xml:space="preserve">MODALIDAD DE EJECUCION </t>
  </si>
  <si>
    <t>TIPO</t>
  </si>
  <si>
    <t>CANTIDAD/UNIDAD</t>
  </si>
  <si>
    <t>BENEFICIARIOS</t>
  </si>
  <si>
    <t>No.</t>
  </si>
  <si>
    <t>DESCRIPCIÓN</t>
  </si>
  <si>
    <t>COG</t>
  </si>
  <si>
    <t>UR</t>
  </si>
  <si>
    <t>CUENTA CONTABLE</t>
  </si>
  <si>
    <t>OBRA CAPITALIZABLE</t>
  </si>
  <si>
    <t>NÚMERO Y FECHA DEL ACTA DEL AYUNTAMIENTO (aprobado)</t>
  </si>
  <si>
    <t>MONTO TOTAL (aprobado)</t>
  </si>
  <si>
    <t>INGRESOS DE FURNTES LOCAL (aprobado)</t>
  </si>
  <si>
    <t>PARTICIPACIONES (aprobado)</t>
  </si>
  <si>
    <t>APORTACIONES (aprobado)</t>
  </si>
  <si>
    <t>RECURSOS FEDERALES CONVENIDOS (aprobado)</t>
  </si>
  <si>
    <t>RECURSOS ESTATALES (aprobado)</t>
  </si>
  <si>
    <t>NÚMERO Y FECHA DE ACTA DEL AYUNTAMIENTO (modificado)</t>
  </si>
  <si>
    <t>MONTO TOTAL (modificado)</t>
  </si>
  <si>
    <t>INGRESOS DE FUENTE LOCAL (modificado)</t>
  </si>
  <si>
    <t>PARTICIPACIONES (modificado)</t>
  </si>
  <si>
    <t>APORTACIONES (modificado)</t>
  </si>
  <si>
    <t>RECURSOS FEDERALES CONVENIDOS  (modificado)</t>
  </si>
  <si>
    <t>RECURSOS ESTATALES (modificado)</t>
  </si>
  <si>
    <t>MONTO TOTAL (comprometido)</t>
  </si>
  <si>
    <t>INGRESOS DE FUENTE LOCAL (comprometido)</t>
  </si>
  <si>
    <t>PARTICIPACIONES (comprometido)</t>
  </si>
  <si>
    <t>APORTACIONES (comprometido)</t>
  </si>
  <si>
    <t>RECURSOS FEDERALES CONVENIDOS (comprometido)</t>
  </si>
  <si>
    <t>RECURSOS ESTATALES (comprometido)</t>
  </si>
  <si>
    <t>MONTO TOTAL (devengado)</t>
  </si>
  <si>
    <t>INGRESOS DE FUENTE LOCAL (devengado)</t>
  </si>
  <si>
    <t>PARTICIPACIONES (devengado)</t>
  </si>
  <si>
    <t>APORTACIONES (devengado)</t>
  </si>
  <si>
    <t>RECURSOS FEDERALES CONVENIDOS (devengado)</t>
  </si>
  <si>
    <t>RECURSOS ESTATALES (devengado)</t>
  </si>
  <si>
    <t>MONTO TOTAL (ejercido)</t>
  </si>
  <si>
    <t>INGRESOS DE FUENTE LOCAL (ejercido)</t>
  </si>
  <si>
    <t>PARTICIPACIONES (ejercido)</t>
  </si>
  <si>
    <t>APORTACIONES (ejercido)</t>
  </si>
  <si>
    <t>RECURSOS FEDERALES COMVENIDOS (ejercido)</t>
  </si>
  <si>
    <t>RECURSOS ESTATALES (ejercido)</t>
  </si>
  <si>
    <t>MONTO TOTAL  (pagado)</t>
  </si>
  <si>
    <t>INGRESOS DE FUENTE LOCAL  (pagado)</t>
  </si>
  <si>
    <t>PARTICIPACIONES (pagado)</t>
  </si>
  <si>
    <t>APORTACIONES  (pagado)</t>
  </si>
  <si>
    <t>RECURSO FEDERAL CONVENIDOS (pagado)</t>
  </si>
  <si>
    <t>RECURSOS ESTATALES (pagado)</t>
  </si>
  <si>
    <t>NÚMERO Y FECHA DEL ACTA DEL AYUNTAMIENTO (por ejercer)</t>
  </si>
  <si>
    <t>MONTO TOTAL  (por ejercer)</t>
  </si>
  <si>
    <t>INGRESOS DE FUNTE LOCAL  (por ejercer)</t>
  </si>
  <si>
    <t>PARTICIPACIONES  (por ejercer)</t>
  </si>
  <si>
    <t>APORTACIONES (por ejercer)</t>
  </si>
  <si>
    <t>RECURSOS FEDERALES CONVENIDOS  (por ejercer)</t>
  </si>
  <si>
    <t>RECURSOS ESTATALES  (por ejercer)</t>
  </si>
  <si>
    <t>CHERÁN</t>
  </si>
  <si>
    <t>MICHOACÁN</t>
  </si>
  <si>
    <t>CONTRATO</t>
  </si>
  <si>
    <t>OBRA</t>
  </si>
  <si>
    <t>Fondo de Infraestructura Social Municipal y de las Demarcaciones Territoriales del Distrito Federal (FISMDF)</t>
  </si>
  <si>
    <t>COORDINACIÓN DE  OBRAS PÚBLICAS</t>
  </si>
  <si>
    <t>1.1.1.2.1.072.068</t>
  </si>
  <si>
    <t>NO</t>
  </si>
  <si>
    <t>ACTA No. 15 DEL DÍA 30  DE NOVIEMBRE AÑO 2021</t>
  </si>
  <si>
    <t>ACTA No.14 DEL DÍA 07 DE FEBRERO ADMINISTRACIÓN 2021-2024</t>
  </si>
  <si>
    <t>CALLE 15 DE ABRIL, ENTRE CALLE CARMEN SERDAN Y CALLE PENSAMIENTO-CONSTRUCCION DE PARTIDA DE RED DE DRENAJE SANITARIO, RED O SISTEMA DE AGUA ENTUBADA Y CONSTRUCCION DE PAVIMENTACION, GUARNICIONES, BANQUETAS Y OBRAS COMPLEMENTARIAS.</t>
  </si>
  <si>
    <t>130 ml</t>
  </si>
  <si>
    <t>ACTA No.34 DEL DÍA 01 DE SEPTIEMBRE ADMINISTRACIÓN 2021-2024</t>
  </si>
  <si>
    <t>CALLE MIRASOL, ENTRE CALLE YURECUARO Y TSITSIKI-CONSTRUCCION DE RED DE DRENAJE SANITARIO, RED O SISTEMA DE AGUA ENTUBADA CONSTRCUCCION DE PAVIMENTACION, GUARNICIONES Y BANQUETAS Y OBRAS COMPLEMENTARIAS.</t>
  </si>
  <si>
    <t>177.53 ml</t>
  </si>
  <si>
    <t>1.2.3.5.3.01.94</t>
  </si>
  <si>
    <t>CALLE LAZARO CARDENAS, ENTRE CALLE MATAMOROS Y CALLE CERRADA DE LAZARO C.-CONSTRUCCION DE RED DE DRENAJE SANITARIO, RED DE AGUA POTABLE, CONSTRUCCION DE PAVIMENTACION, GUARNICIONES, BANQUETAS Y OBRAS COMPLEMENTARIAS</t>
  </si>
  <si>
    <t>240 ml</t>
  </si>
  <si>
    <t>1.2.3.5.3.01.93</t>
  </si>
  <si>
    <t>CONSTRUCCION DE MODULO DE SERVICIOS SANITARIOS EN EL JARDIN DE NIÑOS DAVID ALFARO SIQUEIROS EN LA LOCALIDAD DE CHERAN</t>
  </si>
  <si>
    <t>1 modulo</t>
  </si>
  <si>
    <t>NOTAS</t>
  </si>
  <si>
    <t>SUMA</t>
  </si>
  <si>
    <t>C.ARQ. OSIRIS ADMILCAR RAFAEL GUERRERO</t>
  </si>
  <si>
    <t>CONCEJERA DEL CONCEJO MAYOR DE GOBIERNO COMUNAL</t>
  </si>
  <si>
    <t>TESORERO MUNICIPAL</t>
  </si>
  <si>
    <t>CONTRALOR MUNICIPAL</t>
  </si>
  <si>
    <t>DIRECTOR DE OBRAS PÚBLICAS Y URBANISMO</t>
  </si>
  <si>
    <t>ACTA No. 03 DEL DIA 23 DE ENERO ADMINISTRACION 2021-2024</t>
  </si>
  <si>
    <t>Fondo de Infraestructura Social Municipal y de las Demarcaciones Territoriales del Distrito Federal (FISMUN)</t>
  </si>
  <si>
    <t xml:space="preserve">CALLE ABASOLO, ENTRE CALLE 16 DE SEPTIEMBRE Y CALLE REP. DE CUBA -
CONSTRUCCION DE PARTIDA DE RED DE DRENAJE SANITARIO, RED O SISTEMA DE 
AGUA ENTUBADA, CONSTRUCCION DE PAVIMENTACION, GUARNICIONES, 
BANQUETAS Y OBRAS COMPLEMENTARIAS.
</t>
  </si>
  <si>
    <t>PROYECTO INTEGRAL DE CONSTRUCCIÓN DE PARTIDAS DE RED DE DRENAJE 
SANITARIO, RED O SISTEMA DE AGUA ENTUBADA, EN LA CALLE CARMEN SERDÁN, 
CALLE PROLONGACIÓN 10 DE MAYO Y AVENIDA DEL RODEO PRIMERA ETAPA</t>
  </si>
  <si>
    <t>80 ml</t>
  </si>
  <si>
    <t>320 ml</t>
  </si>
  <si>
    <t>CONSTRUCCION DE MODULO DE SERVICIOS SANITARIOS SEGUNDA ETAPA, EN EL JARDIN DE NIÑOS DAVID ALFARO SIQUEIROS EN LA LOCALIDAD DE CHERAN</t>
  </si>
  <si>
    <t>140 ml</t>
  </si>
  <si>
    <t>CONTRUCCION DE LA CALLE  PASCUAL OROZCO, ENTRE CALLE HIDALGO Y REVOLUCION-PARTIDA DE RED DE DRENAJE SANITARIO, RED O SISTEMA DE AGUA ENTUBADA, PAVIMENTACION, GUARNICIONES, BANQUETAS Y OBRAS COMPLEMENTARIAS.</t>
  </si>
  <si>
    <t>CONSTRUCCION DE LA CALLE INDEPENDENCIA NTE, ENTRE CALLE ALVARO OBREGON Y CALLE ZARAGOZA NTE-PARTIDA DE PAVIMENTO HIDRAULICO Y OBRAS COMPLEMENTARIAS.</t>
  </si>
  <si>
    <t>371.5 ml</t>
  </si>
  <si>
    <t>1.1.0.0.0.3.</t>
  </si>
  <si>
    <t>ACTA No. 19 DEL DIA 16 DE MAYO 2023 ADMINISTRACION 2021-2024</t>
  </si>
  <si>
    <t>CONSTRUCCION DE LA CALLE 1RO DE MAYO, ENTRE CALLE LINDA VISATA Y PROP. PRIVADA-PARTIDAS DE RED DE DRENAJE SANITARIO, RED O SISTEMA DE AGUA ENTUBADA, PAVIMENTACION, GUARNICIONES, BANQUETAS Y OBRAS COMPLEMENTARIAS.</t>
  </si>
  <si>
    <t>90 ML</t>
  </si>
  <si>
    <t>CONTRRUCCION DE CALLE PROLONGACION 10 DE MAYO ENTRE CALLES CARMEN SERDAN Y AVENIDA DEL RODEO-PARTIDAS DE, PAVIMENTACION, GUARNICIONES, BANQUETAS Y OBRAS COMPLEMENTARIAS</t>
  </si>
  <si>
    <t>125 ML</t>
  </si>
  <si>
    <t>CONSTRUCCIÓN DE LA CALLE AQUILES SERDAN, ENTRE CALLE CARMEN SERDAN Y ATZIMBA- PARTIDAS DE RED DE DRENAJE SANITARIO, RED O SISTEMA DE AGUA ENTUBADA, PAVIMENTACIÓN, GUARNICIONES, BANQUETAS Y OBRAS COMPLEMENTARIAS.</t>
  </si>
  <si>
    <t>CONSTRUCCIÓN DE OBRA INTEGRAL DE EXTENSIÓN DE RED ELÉCTRICA, CALLE PROLONGACIÓN DE ESPERANZA, SEG. PASCUAL ORTIZ RUBIO, PASCUAL ORTIZ RUBIO, ESPERANZAS Y LIBERTAD DEL BARRIO SEGUNDO</t>
  </si>
  <si>
    <t>253 ML</t>
  </si>
  <si>
    <t>REHABILITACION DE COMEDOR ESCOLAR ESCOLAR Y MODULO DE BAÑOS EN LA ESCUELA PRIMARIA GENERAL CASIMIRO LECO LOPEZ CON CLAVE 16DPR3660A, DE LA COMUNIDAD DE CHERAN, MICHOACAN.</t>
  </si>
  <si>
    <t>CONSTRUCCIÓN DE LA CALLE 3RA CERRADA DE INDEPENDENCIA ENTRE CALLE INDEPENDENCIA SUR Y OCAMPO SUR- PARTIDAS DE RED DE DRENAJE SANITARIO, RED O SISTEMA DE AGUA ENTUBADA, PAVIMENTACIÓN, GUARNICIONES, BANQUETAS Y OBRAS COMPLEMENTARIAS</t>
  </si>
  <si>
    <t>98 ML</t>
  </si>
  <si>
    <t>CONSTRUCCIÓN DE TRES AULAS DE ESPACIOS MÚLTIPLES DE 9 ENTRE EJES, EN LA ESCUELA SECUNDARIA TÉCNICA #126, DE LA LOCALIDAD DE CHERÁN MICHOACÁN</t>
  </si>
  <si>
    <t>1 OBRA</t>
  </si>
  <si>
    <t>C. MARIANO RAMOS ROJAS</t>
  </si>
  <si>
    <t>700 ML</t>
  </si>
  <si>
    <t>CONSTRUCCION DE RED O SISTEMA DE AGUA ENTUBADA EN LA CALLE ESPERANZA, PROLONGACION DE ESPERANZA, SEG. PASCUAL ORTIZ RUBIO Y LIBERTAD DEL BARRIO SEGUNDO DE LA LOCALODAD DE CHERAN</t>
  </si>
  <si>
    <t>950 ML</t>
  </si>
  <si>
    <t>ACTA No. 28 DEL DIA 21 DE SEPTIEMBRE 2023 ADMINISTRACION 2021-2024</t>
  </si>
  <si>
    <t>REHABILITACION DE OLLA CAPTADORA DE AGUAS PLUVIALES, EN LA COMUNIDAD DE CASIMIRO LECO (EL CERECITO), PERTENECIENTE A LA LOCALIDAD DE CHERAN MICHOACAN.</t>
  </si>
  <si>
    <t>MOCULO</t>
  </si>
  <si>
    <t>CONSTRUCCION DE LA CALLE CONSTITUCION ENTRE CALLE ZARAGOZA NTE. Y CALLE NINOS HEROES- PARTIDA DE DRENAJE SANITARIO, RED O SISTEMA DE AGUA ENTUBADA, PAVIMENTACION, GUARNICIONES, BANQUETAS Y OBRAS COMPLEMENTARIAS.</t>
  </si>
  <si>
    <t>65 ML</t>
  </si>
  <si>
    <t>CONSTRUCCION DE LA CALLE EXPROPOACION PETROLERA, ENTRE CALLE REVOLUCION Y PRIVADA DE LAZARO CARDENAS- PARTIDA DE RED DE DRENAJE SANITARIO, RED O SISTEMA DE AGUA ENTUBADA, PAVIMENTACION, GUARNICIONES, BANQUETAS Y OBRAS.</t>
  </si>
  <si>
    <t>110 ML</t>
  </si>
  <si>
    <t>CONSTRUCCION DE LA CALLE PRIVADA DE LAZARO CARDENAS, ENTRE CALLE ISAAC ALCAZAR Y ESPERANZA 1 ETAPA- PARTIDA DE RED DE DRENAJE SANITARIO, RED O SISTEMA DE AGUA ENTUBADA, PAVIMENTACION, GUARNICIONES, BANQUETAS Y OBRAS</t>
  </si>
  <si>
    <t>130 ML</t>
  </si>
  <si>
    <t>CONSTRUCCION PUENTE (PEARTONAL Y VEHICULAR)- DE LA CALLE PROLONGACION HIDALGO ENTRE CALLE ABASOLO</t>
  </si>
  <si>
    <t>CONSTRUCCIÓN DE EXTENSIÓN DE RED ELÉCTRICA, CALLE MINTSIKURIN DEL BARRIO TERCERO</t>
  </si>
  <si>
    <t>180 ML</t>
  </si>
  <si>
    <t>CALLE CRISTÓBAL COLON, ENTRE CALLE PROLONGACIÓN ALLENDE Y CALLE MORELOS PTE-CONSTRUCCION DE PARTIDA RED DE DRENAJE SANITARIO, RED O SISTEMA DE AGUA ENTUBADA, PAVIMENTACION, GUARNICIONES, BANQUETAS Y OBRAS COMPLEMENTARIAS.</t>
  </si>
  <si>
    <t>CONSTRUCCIÓN DE LA CALLE PRIVADA DE ABASOLO, ENTRE CALLE ABASOLO Y BARRANCA.- PARTIDAS DE RED DE DRENAJE SANITARIO, RED O SISTEMA DE AGUA ENTUBADA, PAVIMENTACION, GUARNICIONES, BANQUETAS Y OBRAS COMPLEMENTARIAS.</t>
  </si>
  <si>
    <t>82 ML</t>
  </si>
  <si>
    <t>CONSTRUCCION DE LA CALLE REP. DE NICARAGUA, ENTRE CALLE REP. DE VENEZUELA-PARTIDA DE RED DE DRENAJE SANITARIO, RED O SISTEMA DE AGUA ENTUBANDA, PAVIMENTACION, GUARNICIONES, BANQUETAS Y OBRAS COMPLEMENTARIAS.</t>
  </si>
  <si>
    <t>84.50 ML</t>
  </si>
  <si>
    <t>CONSTRUCCIÓN DE DRENAJE SANITARIO EN CALLE REP BELICE SEGUNDA ETAPA, EN LA CABECERA MUNICIPAL EN LA LOCALIDAD DE CHERÁN, DE MICHOACÁN DE OCAMPO</t>
  </si>
  <si>
    <t>200.30 ML</t>
  </si>
  <si>
    <t>105 ML</t>
  </si>
  <si>
    <t>CONSTRUCCION DE TECHADO EN LA CANCHA K'ERI MA CHUJPIRI, EN EL BARIO 4°, CERCO PERIMETRAL, MODULO DE SANITARIOS Y OBRAS COMPLEMENTARIAS.</t>
  </si>
  <si>
    <t>508 M2</t>
  </si>
  <si>
    <t>REMODELACION DE CELDAS DE RESGUARDO EN LA “KATAJPERAKUA” DE LA COMUNIDAD DE CHERAN, MUNICIPIO DE CHERAN, MICHOACAN</t>
  </si>
  <si>
    <t>Fondo de Aportaciones para el Fortalecimiento de los Municipios y de las Demarcaciones (FORTAMUN)</t>
  </si>
  <si>
    <t>DEL 01 DE OCTUBRE AL 31 DE  DICIEMBRE 2023</t>
  </si>
  <si>
    <t>INGRESOS LOCALES</t>
  </si>
  <si>
    <t>C.JOSEFINA VELAZQUEZ ROMERO</t>
  </si>
  <si>
    <t>C. MA DE LA LUZ ESTRADA 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</si>
</sst>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wis721 Cn BT"/>
      <family val="2"/>
    </font>
    <font>
      <b/>
      <sz val="11"/>
      <color theme="1"/>
      <name val="Swis721 Cn BT"/>
      <family val="2"/>
    </font>
    <font>
      <sz val="11"/>
      <color indexed="8"/>
      <name val="Swis721 Cn BT"/>
      <family val="2"/>
    </font>
    <font>
      <sz val="10"/>
      <color theme="1"/>
      <name val="Swis721 Cn BT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2" fillId="0" borderId="5" xfId="1" applyFont="1" applyFill="1" applyBorder="1" applyAlignment="1">
      <alignment horizontal="center" vertical="center" wrapText="1"/>
    </xf>
    <xf numFmtId="2" fontId="2" fillId="0" borderId="5" xfId="1" applyNumberFormat="1" applyFont="1" applyFill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5" xfId="1" applyFont="1" applyBorder="1"/>
    <xf numFmtId="44" fontId="2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readingOrder="1"/>
      <protection locked="0"/>
    </xf>
    <xf numFmtId="0" fontId="3" fillId="0" borderId="0" xfId="0" applyFont="1"/>
    <xf numFmtId="0" fontId="3" fillId="0" borderId="5" xfId="0" applyFont="1" applyBorder="1"/>
    <xf numFmtId="44" fontId="3" fillId="0" borderId="5" xfId="0" applyNumberFormat="1" applyFont="1" applyBorder="1"/>
    <xf numFmtId="2" fontId="3" fillId="0" borderId="5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5" xfId="1" applyFont="1" applyBorder="1" applyAlignment="1">
      <alignment horizontal="center" vertical="center" wrapText="1"/>
    </xf>
    <xf numFmtId="44" fontId="3" fillId="0" borderId="5" xfId="1" applyFont="1" applyBorder="1" applyAlignment="1">
      <alignment horizontal="center" vertical="center"/>
    </xf>
    <xf numFmtId="44" fontId="3" fillId="0" borderId="0" xfId="1" applyFont="1" applyBorder="1" applyAlignment="1">
      <alignment horizontal="center" vertical="center"/>
    </xf>
    <xf numFmtId="44" fontId="2" fillId="0" borderId="0" xfId="0" applyNumberFormat="1" applyFont="1"/>
    <xf numFmtId="164" fontId="5" fillId="0" borderId="0" xfId="0" applyNumberFormat="1" applyFont="1"/>
    <xf numFmtId="164" fontId="2" fillId="0" borderId="0" xfId="0" applyNumberFormat="1" applyFont="1"/>
    <xf numFmtId="44" fontId="3" fillId="0" borderId="0" xfId="1" applyFont="1"/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Border="1"/>
    <xf numFmtId="44" fontId="3" fillId="0" borderId="0" xfId="0" applyNumberFormat="1" applyFont="1" applyBorder="1"/>
    <xf numFmtId="2" fontId="3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497418</xdr:colOff>
      <xdr:row>0</xdr:row>
      <xdr:rowOff>48700</xdr:rowOff>
    </xdr:from>
    <xdr:to>
      <xdr:col>19</xdr:col>
      <xdr:colOff>201083</xdr:colOff>
      <xdr:row>3</xdr:row>
      <xdr:rowOff>173419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90AD9C-BFAF-44BB-B261-347DD1A3B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0393" y="48700"/>
          <a:ext cx="827615" cy="762894"/>
        </a:xfrm>
        <a:prstGeom prst="rect">
          <a:avLst/>
        </a:prstGeom>
      </xdr:spPr>
    </xdr:pic>
    <xdr:clientData/>
  </xdr:twoCellAnchor>
  <xdr:twoCellAnchor editAs="oneCell">
    <xdr:from>
      <xdr:col>39</xdr:col>
      <xdr:colOff>465667</xdr:colOff>
      <xdr:row>0</xdr:row>
      <xdr:rowOff>42334</xdr:rowOff>
    </xdr:from>
    <xdr:to>
      <xdr:col>40</xdr:col>
      <xdr:colOff>133409</xdr:colOff>
      <xdr:row>3</xdr:row>
      <xdr:rowOff>167053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86149B-B159-40E1-AEA4-5FCF5640E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51167" y="42334"/>
          <a:ext cx="829792" cy="762894"/>
        </a:xfrm>
        <a:prstGeom prst="rect">
          <a:avLst/>
        </a:prstGeom>
      </xdr:spPr>
    </xdr:pic>
    <xdr:clientData/>
  </xdr:twoCellAnchor>
  <xdr:twoCellAnchor editAs="oneCell">
    <xdr:from>
      <xdr:col>60</xdr:col>
      <xdr:colOff>486833</xdr:colOff>
      <xdr:row>0</xdr:row>
      <xdr:rowOff>52916</xdr:rowOff>
    </xdr:from>
    <xdr:to>
      <xdr:col>61</xdr:col>
      <xdr:colOff>293940</xdr:colOff>
      <xdr:row>3</xdr:row>
      <xdr:rowOff>177635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425222-E045-4128-AFE4-30294080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1558" y="52916"/>
          <a:ext cx="826283" cy="762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CAE98-C310-4D59-8A9F-246ACB1F6820}">
  <sheetPr>
    <tabColor theme="5"/>
    <pageSetUpPr fitToPage="1"/>
  </sheetPr>
  <dimension ref="A1:BK62"/>
  <sheetViews>
    <sheetView tabSelected="1" view="pageBreakPreview" zoomScale="25" zoomScaleNormal="100" zoomScaleSheetLayoutView="25" zoomScalePageLayoutView="25" workbookViewId="0">
      <pane ySplit="6" topLeftCell="A25" activePane="bottomLeft" state="frozen"/>
      <selection pane="bottomLeft" activeCell="A29" sqref="A29:XFD29"/>
    </sheetView>
  </sheetViews>
  <sheetFormatPr baseColWidth="10" defaultRowHeight="15" x14ac:dyDescent="0.25"/>
  <cols>
    <col min="1" max="1" width="40.7109375" style="1" customWidth="1"/>
    <col min="2" max="2" width="21.85546875" style="1" customWidth="1"/>
    <col min="3" max="3" width="11.42578125" style="1" customWidth="1"/>
    <col min="4" max="4" width="12.140625" style="1" customWidth="1"/>
    <col min="5" max="5" width="10.28515625" style="1" customWidth="1"/>
    <col min="6" max="6" width="7.28515625" style="1" customWidth="1"/>
    <col min="7" max="7" width="10.140625" style="1" customWidth="1"/>
    <col min="8" max="8" width="8.140625" style="1" customWidth="1"/>
    <col min="9" max="9" width="6" style="1" customWidth="1"/>
    <col min="10" max="10" width="11.85546875" style="1" customWidth="1"/>
    <col min="11" max="11" width="10.5703125" style="1" customWidth="1"/>
    <col min="12" max="12" width="13" style="1" customWidth="1"/>
    <col min="13" max="13" width="14.28515625" style="1" customWidth="1"/>
    <col min="14" max="14" width="13.28515625" style="1" customWidth="1"/>
    <col min="15" max="15" width="16.7109375" style="1" bestFit="1" customWidth="1"/>
    <col min="16" max="16" width="17.140625" style="1" customWidth="1"/>
    <col min="17" max="18" width="11.5703125" style="1" bestFit="1" customWidth="1"/>
    <col min="19" max="19" width="16.85546875" style="1" customWidth="1"/>
    <col min="20" max="21" width="11.5703125" style="1" bestFit="1" customWidth="1"/>
    <col min="22" max="22" width="3.7109375" style="1" customWidth="1"/>
    <col min="23" max="23" width="40.7109375" style="1" customWidth="1"/>
    <col min="24" max="24" width="11.42578125" style="1"/>
    <col min="25" max="25" width="18.7109375" style="1" customWidth="1"/>
    <col min="26" max="27" width="11.5703125" style="1" bestFit="1" customWidth="1"/>
    <col min="28" max="28" width="18.140625" style="1" customWidth="1"/>
    <col min="29" max="30" width="11.5703125" style="1" bestFit="1" customWidth="1"/>
    <col min="31" max="31" width="15.5703125" style="1" bestFit="1" customWidth="1"/>
    <col min="32" max="33" width="11.5703125" style="1" bestFit="1" customWidth="1"/>
    <col min="34" max="34" width="15.5703125" style="1" bestFit="1" customWidth="1"/>
    <col min="35" max="36" width="11.5703125" style="1" bestFit="1" customWidth="1"/>
    <col min="37" max="37" width="18.28515625" style="1" customWidth="1"/>
    <col min="38" max="38" width="16.7109375" style="1" bestFit="1" customWidth="1"/>
    <col min="39" max="39" width="11.5703125" style="1" bestFit="1" customWidth="1"/>
    <col min="40" max="40" width="17.42578125" style="1" customWidth="1"/>
    <col min="41" max="42" width="11.42578125" style="1"/>
    <col min="43" max="43" width="3.7109375" style="1" customWidth="1"/>
    <col min="44" max="44" width="40.7109375" style="1" customWidth="1"/>
    <col min="45" max="45" width="18" style="1" customWidth="1"/>
    <col min="46" max="47" width="11.42578125" style="1"/>
    <col min="48" max="48" width="18.42578125" style="1" customWidth="1"/>
    <col min="49" max="50" width="11.42578125" style="1"/>
    <col min="51" max="51" width="17.7109375" style="1" customWidth="1"/>
    <col min="52" max="53" width="11.42578125" style="1"/>
    <col min="54" max="54" width="17" style="1" customWidth="1"/>
    <col min="55" max="56" width="11.42578125" style="1"/>
    <col min="57" max="57" width="14.42578125" style="1" bestFit="1" customWidth="1"/>
    <col min="58" max="58" width="17.28515625" style="1" customWidth="1"/>
    <col min="59" max="59" width="16.5703125" style="1" bestFit="1" customWidth="1"/>
    <col min="60" max="60" width="11.42578125" style="1"/>
    <col min="61" max="61" width="15.28515625" style="1" customWidth="1"/>
    <col min="62" max="63" width="11.42578125" style="1"/>
    <col min="64" max="64" width="3.7109375" style="1" customWidth="1"/>
    <col min="65" max="16384" width="11.42578125" style="1"/>
  </cols>
  <sheetData>
    <row r="1" spans="1:63" ht="20.25" customHeight="1" x14ac:dyDescent="0.25">
      <c r="B1" s="33" t="s">
        <v>0</v>
      </c>
      <c r="C1" s="33"/>
      <c r="D1" s="33"/>
      <c r="E1" s="33"/>
      <c r="F1" s="33"/>
      <c r="X1" s="33" t="s">
        <v>0</v>
      </c>
      <c r="Y1" s="33"/>
      <c r="Z1" s="33"/>
      <c r="AA1" s="33"/>
      <c r="AB1" s="33"/>
      <c r="AS1" s="33" t="s">
        <v>0</v>
      </c>
      <c r="AT1" s="33"/>
      <c r="AU1" s="33"/>
      <c r="AV1" s="33"/>
      <c r="AW1" s="33"/>
    </row>
    <row r="2" spans="1:63" x14ac:dyDescent="0.25">
      <c r="B2" s="33" t="s">
        <v>1</v>
      </c>
      <c r="C2" s="33"/>
      <c r="D2" s="33"/>
      <c r="E2" s="33"/>
      <c r="F2" s="33"/>
      <c r="T2" s="34" t="s">
        <v>2</v>
      </c>
      <c r="U2" s="34"/>
      <c r="X2" s="33" t="s">
        <v>1</v>
      </c>
      <c r="Y2" s="33"/>
      <c r="Z2" s="33"/>
      <c r="AA2" s="33"/>
      <c r="AB2" s="33"/>
      <c r="AO2" s="34" t="s">
        <v>2</v>
      </c>
      <c r="AP2" s="34"/>
      <c r="AS2" s="33" t="s">
        <v>1</v>
      </c>
      <c r="AT2" s="33"/>
      <c r="AU2" s="33"/>
      <c r="AV2" s="33"/>
      <c r="AW2" s="33"/>
      <c r="BJ2" s="34" t="s">
        <v>2</v>
      </c>
      <c r="BK2" s="34"/>
    </row>
    <row r="3" spans="1:63" x14ac:dyDescent="0.25">
      <c r="T3" s="1">
        <v>1</v>
      </c>
      <c r="U3" s="1" t="s">
        <v>3</v>
      </c>
      <c r="AO3" s="1">
        <v>2</v>
      </c>
      <c r="AP3" s="1" t="s">
        <v>3</v>
      </c>
      <c r="BJ3" s="1">
        <v>3</v>
      </c>
      <c r="BK3" s="1" t="s">
        <v>3</v>
      </c>
    </row>
    <row r="4" spans="1:63" x14ac:dyDescent="0.25">
      <c r="B4" s="33" t="s">
        <v>154</v>
      </c>
      <c r="C4" s="33"/>
      <c r="D4" s="33"/>
      <c r="E4" s="33"/>
      <c r="F4" s="33"/>
      <c r="X4" s="33" t="str">
        <f>B4</f>
        <v>DEL 01 DE OCTUBRE AL 31 DE  DICIEMBRE 2023</v>
      </c>
      <c r="Y4" s="33"/>
      <c r="Z4" s="33"/>
      <c r="AA4" s="33"/>
      <c r="AB4" s="33"/>
      <c r="AS4" s="33" t="str">
        <f>B4</f>
        <v>DEL 01 DE OCTUBRE AL 31 DE  DICIEMBRE 2023</v>
      </c>
      <c r="AT4" s="33"/>
      <c r="AU4" s="33"/>
      <c r="AV4" s="33"/>
      <c r="AW4" s="33"/>
    </row>
    <row r="5" spans="1:63" ht="30.75" customHeight="1" x14ac:dyDescent="0.25">
      <c r="B5" s="35" t="s">
        <v>4</v>
      </c>
      <c r="C5" s="36"/>
      <c r="D5" s="36"/>
      <c r="E5" s="36"/>
      <c r="F5" s="37"/>
      <c r="G5" s="38" t="s">
        <v>5</v>
      </c>
      <c r="H5" s="39"/>
      <c r="I5" s="35" t="s">
        <v>6</v>
      </c>
      <c r="J5" s="37"/>
      <c r="K5" s="38" t="s">
        <v>7</v>
      </c>
      <c r="L5" s="40"/>
      <c r="M5" s="40"/>
      <c r="N5" s="39"/>
      <c r="O5" s="35" t="s">
        <v>8</v>
      </c>
      <c r="P5" s="36"/>
      <c r="Q5" s="36"/>
      <c r="R5" s="36"/>
      <c r="S5" s="36"/>
      <c r="T5" s="36"/>
      <c r="U5" s="37"/>
      <c r="X5" s="35" t="s">
        <v>9</v>
      </c>
      <c r="Y5" s="36"/>
      <c r="Z5" s="36"/>
      <c r="AA5" s="36"/>
      <c r="AB5" s="36"/>
      <c r="AC5" s="36"/>
      <c r="AD5" s="37"/>
      <c r="AE5" s="35" t="s">
        <v>10</v>
      </c>
      <c r="AF5" s="36"/>
      <c r="AG5" s="36"/>
      <c r="AH5" s="36"/>
      <c r="AI5" s="36"/>
      <c r="AJ5" s="37"/>
      <c r="AK5" s="35" t="s">
        <v>11</v>
      </c>
      <c r="AL5" s="36"/>
      <c r="AM5" s="36"/>
      <c r="AN5" s="36"/>
      <c r="AO5" s="36"/>
      <c r="AP5" s="37"/>
      <c r="AQ5" s="2"/>
      <c r="AS5" s="35" t="s">
        <v>12</v>
      </c>
      <c r="AT5" s="36"/>
      <c r="AU5" s="36"/>
      <c r="AV5" s="36"/>
      <c r="AW5" s="36"/>
      <c r="AX5" s="37"/>
      <c r="AY5" s="35" t="s">
        <v>13</v>
      </c>
      <c r="AZ5" s="36"/>
      <c r="BA5" s="36"/>
      <c r="BB5" s="36"/>
      <c r="BC5" s="36"/>
      <c r="BD5" s="37"/>
      <c r="BE5" s="35" t="s">
        <v>14</v>
      </c>
      <c r="BF5" s="36"/>
      <c r="BG5" s="36"/>
      <c r="BH5" s="36"/>
      <c r="BI5" s="36"/>
      <c r="BJ5" s="36"/>
      <c r="BK5" s="37"/>
    </row>
    <row r="6" spans="1:63" ht="90" x14ac:dyDescent="0.25">
      <c r="B6" s="3" t="s">
        <v>15</v>
      </c>
      <c r="C6" s="3" t="s">
        <v>16</v>
      </c>
      <c r="D6" s="3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23</v>
      </c>
      <c r="K6" s="4" t="s">
        <v>24</v>
      </c>
      <c r="L6" s="4" t="s">
        <v>25</v>
      </c>
      <c r="M6" s="4" t="s">
        <v>26</v>
      </c>
      <c r="N6" s="4" t="s">
        <v>27</v>
      </c>
      <c r="O6" s="4" t="s">
        <v>28</v>
      </c>
      <c r="P6" s="4" t="s">
        <v>29</v>
      </c>
      <c r="Q6" s="4" t="s">
        <v>30</v>
      </c>
      <c r="R6" s="4" t="s">
        <v>31</v>
      </c>
      <c r="S6" s="4" t="s">
        <v>32</v>
      </c>
      <c r="T6" s="4" t="s">
        <v>33</v>
      </c>
      <c r="U6" s="4" t="s">
        <v>34</v>
      </c>
      <c r="X6" s="4" t="s">
        <v>35</v>
      </c>
      <c r="Y6" s="4" t="s">
        <v>36</v>
      </c>
      <c r="Z6" s="4" t="s">
        <v>37</v>
      </c>
      <c r="AA6" s="4" t="s">
        <v>38</v>
      </c>
      <c r="AB6" s="4" t="s">
        <v>39</v>
      </c>
      <c r="AC6" s="4" t="s">
        <v>40</v>
      </c>
      <c r="AD6" s="4" t="s">
        <v>41</v>
      </c>
      <c r="AE6" s="4" t="s">
        <v>42</v>
      </c>
      <c r="AF6" s="4" t="s">
        <v>43</v>
      </c>
      <c r="AG6" s="4" t="s">
        <v>44</v>
      </c>
      <c r="AH6" s="4" t="s">
        <v>45</v>
      </c>
      <c r="AI6" s="4" t="s">
        <v>46</v>
      </c>
      <c r="AJ6" s="4" t="s">
        <v>47</v>
      </c>
      <c r="AK6" s="4" t="s">
        <v>48</v>
      </c>
      <c r="AL6" s="4" t="s">
        <v>49</v>
      </c>
      <c r="AM6" s="4" t="s">
        <v>50</v>
      </c>
      <c r="AN6" s="4" t="s">
        <v>51</v>
      </c>
      <c r="AO6" s="4" t="s">
        <v>52</v>
      </c>
      <c r="AP6" s="4" t="s">
        <v>53</v>
      </c>
      <c r="AQ6" s="5"/>
      <c r="AS6" s="3" t="s">
        <v>54</v>
      </c>
      <c r="AT6" s="3" t="s">
        <v>55</v>
      </c>
      <c r="AU6" s="3" t="s">
        <v>56</v>
      </c>
      <c r="AV6" s="3" t="s">
        <v>57</v>
      </c>
      <c r="AW6" s="3" t="s">
        <v>58</v>
      </c>
      <c r="AX6" s="3" t="s">
        <v>59</v>
      </c>
      <c r="AY6" s="3" t="s">
        <v>60</v>
      </c>
      <c r="AZ6" s="3" t="s">
        <v>61</v>
      </c>
      <c r="BA6" s="3" t="s">
        <v>62</v>
      </c>
      <c r="BB6" s="3" t="s">
        <v>63</v>
      </c>
      <c r="BC6" s="3" t="s">
        <v>64</v>
      </c>
      <c r="BD6" s="3" t="s">
        <v>65</v>
      </c>
      <c r="BE6" s="3" t="s">
        <v>66</v>
      </c>
      <c r="BF6" s="3" t="s">
        <v>67</v>
      </c>
      <c r="BG6" s="3" t="s">
        <v>68</v>
      </c>
      <c r="BH6" s="3" t="s">
        <v>69</v>
      </c>
      <c r="BI6" s="3" t="s">
        <v>70</v>
      </c>
      <c r="BJ6" s="3" t="s">
        <v>71</v>
      </c>
      <c r="BK6" s="3" t="s">
        <v>72</v>
      </c>
    </row>
    <row r="7" spans="1:63" ht="273" customHeight="1" x14ac:dyDescent="0.25">
      <c r="A7" s="6"/>
      <c r="B7" s="4" t="s">
        <v>83</v>
      </c>
      <c r="C7" s="3" t="s">
        <v>73</v>
      </c>
      <c r="D7" s="3" t="s">
        <v>74</v>
      </c>
      <c r="E7" s="4" t="s">
        <v>75</v>
      </c>
      <c r="F7" s="4" t="s">
        <v>76</v>
      </c>
      <c r="G7" s="3" t="s">
        <v>84</v>
      </c>
      <c r="H7" s="3">
        <v>138</v>
      </c>
      <c r="I7" s="4">
        <v>2503</v>
      </c>
      <c r="J7" s="4" t="s">
        <v>77</v>
      </c>
      <c r="K7" s="4">
        <v>61301</v>
      </c>
      <c r="L7" s="4" t="s">
        <v>78</v>
      </c>
      <c r="M7" s="4" t="s">
        <v>79</v>
      </c>
      <c r="N7" s="4" t="s">
        <v>80</v>
      </c>
      <c r="O7" s="4" t="s">
        <v>81</v>
      </c>
      <c r="P7" s="7">
        <v>1506519.93</v>
      </c>
      <c r="Q7" s="8">
        <v>0</v>
      </c>
      <c r="R7" s="8">
        <v>0</v>
      </c>
      <c r="S7" s="7">
        <f t="shared" ref="S7:S15" si="0">P7</f>
        <v>1506519.93</v>
      </c>
      <c r="T7" s="8">
        <v>0</v>
      </c>
      <c r="U7" s="8">
        <v>0</v>
      </c>
      <c r="X7" s="4" t="s">
        <v>82</v>
      </c>
      <c r="Y7" s="9">
        <v>1561000</v>
      </c>
      <c r="Z7" s="9">
        <v>0</v>
      </c>
      <c r="AA7" s="9">
        <v>0</v>
      </c>
      <c r="AB7" s="9">
        <f t="shared" ref="AB7:AB15" si="1">Y7</f>
        <v>1561000</v>
      </c>
      <c r="AC7" s="9">
        <v>0</v>
      </c>
      <c r="AD7" s="9">
        <v>0</v>
      </c>
      <c r="AE7" s="10">
        <f>S7</f>
        <v>1506519.93</v>
      </c>
      <c r="AF7" s="10"/>
      <c r="AG7" s="10"/>
      <c r="AH7" s="10">
        <f t="shared" ref="AH7:AH15" si="2">AE7</f>
        <v>1506519.93</v>
      </c>
      <c r="AI7" s="10">
        <f t="shared" ref="AI7:AJ9" si="3">AC7</f>
        <v>0</v>
      </c>
      <c r="AJ7" s="10">
        <f t="shared" si="3"/>
        <v>0</v>
      </c>
      <c r="AK7" s="10">
        <f t="shared" ref="AK7:AK15" si="4">AH7</f>
        <v>1506519.93</v>
      </c>
      <c r="AL7" s="10">
        <f t="shared" ref="AL7:AM9" si="5">AF7</f>
        <v>0</v>
      </c>
      <c r="AM7" s="10">
        <f t="shared" si="5"/>
        <v>0</v>
      </c>
      <c r="AN7" s="10">
        <f t="shared" ref="AN7:AN15" si="6">AK7</f>
        <v>1506519.93</v>
      </c>
      <c r="AO7" s="10">
        <f t="shared" ref="AO7:AP9" si="7">AI7</f>
        <v>0</v>
      </c>
      <c r="AP7" s="10">
        <f t="shared" si="7"/>
        <v>0</v>
      </c>
      <c r="AQ7" s="11"/>
      <c r="AS7" s="10">
        <f t="shared" ref="AS7:AS16" si="8">AN7</f>
        <v>1506519.93</v>
      </c>
      <c r="AT7" s="12"/>
      <c r="AU7" s="10"/>
      <c r="AV7" s="10">
        <f t="shared" ref="AV7:AV15" si="9">AS7</f>
        <v>1506519.93</v>
      </c>
      <c r="AW7" s="10"/>
      <c r="AX7" s="10"/>
      <c r="AY7" s="10">
        <f t="shared" ref="AY7:AY15" si="10">AS7</f>
        <v>1506519.93</v>
      </c>
      <c r="AZ7" s="10"/>
      <c r="BA7" s="10"/>
      <c r="BB7" s="10">
        <f t="shared" ref="BB7:BB15" si="11">AS7</f>
        <v>1506519.93</v>
      </c>
      <c r="BC7" s="10">
        <v>0</v>
      </c>
      <c r="BD7" s="10">
        <v>0</v>
      </c>
      <c r="BE7" s="10"/>
      <c r="BF7" s="13">
        <f>AN7-AS7</f>
        <v>0</v>
      </c>
      <c r="BG7" s="10">
        <v>0</v>
      </c>
      <c r="BH7" s="10">
        <v>0</v>
      </c>
      <c r="BI7" s="13">
        <f t="shared" ref="BI7:BI12" si="12">BF7</f>
        <v>0</v>
      </c>
      <c r="BJ7" s="10">
        <v>0</v>
      </c>
      <c r="BK7" s="10">
        <v>0</v>
      </c>
    </row>
    <row r="8" spans="1:63" ht="200.1" customHeight="1" x14ac:dyDescent="0.25">
      <c r="A8" s="6"/>
      <c r="B8" s="4" t="s">
        <v>86</v>
      </c>
      <c r="C8" s="3" t="s">
        <v>73</v>
      </c>
      <c r="D8" s="3" t="s">
        <v>74</v>
      </c>
      <c r="E8" s="4" t="s">
        <v>75</v>
      </c>
      <c r="F8" s="4" t="s">
        <v>76</v>
      </c>
      <c r="G8" s="3" t="s">
        <v>87</v>
      </c>
      <c r="H8" s="3">
        <v>135</v>
      </c>
      <c r="I8" s="3">
        <v>2503</v>
      </c>
      <c r="J8" s="4" t="s">
        <v>77</v>
      </c>
      <c r="K8" s="4">
        <v>61402</v>
      </c>
      <c r="L8" s="4" t="s">
        <v>78</v>
      </c>
      <c r="M8" s="14" t="s">
        <v>88</v>
      </c>
      <c r="N8" s="3" t="s">
        <v>80</v>
      </c>
      <c r="O8" s="4" t="s">
        <v>81</v>
      </c>
      <c r="P8" s="7">
        <v>1633280.75</v>
      </c>
      <c r="Q8" s="8">
        <v>0</v>
      </c>
      <c r="R8" s="8">
        <v>0</v>
      </c>
      <c r="S8" s="7">
        <f t="shared" si="0"/>
        <v>1633280.75</v>
      </c>
      <c r="T8" s="8">
        <v>0</v>
      </c>
      <c r="U8" s="8">
        <v>0</v>
      </c>
      <c r="X8" s="4" t="s">
        <v>85</v>
      </c>
      <c r="Y8" s="9">
        <v>1870063.18</v>
      </c>
      <c r="Z8" s="9"/>
      <c r="AA8" s="9"/>
      <c r="AB8" s="9">
        <f t="shared" si="1"/>
        <v>1870063.18</v>
      </c>
      <c r="AC8" s="9"/>
      <c r="AD8" s="9"/>
      <c r="AE8" s="10">
        <v>1870063.18</v>
      </c>
      <c r="AF8" s="10"/>
      <c r="AG8" s="10"/>
      <c r="AH8" s="10">
        <f t="shared" si="2"/>
        <v>1870063.18</v>
      </c>
      <c r="AI8" s="10">
        <f t="shared" si="3"/>
        <v>0</v>
      </c>
      <c r="AJ8" s="10">
        <f t="shared" si="3"/>
        <v>0</v>
      </c>
      <c r="AK8" s="10">
        <f t="shared" si="4"/>
        <v>1870063.18</v>
      </c>
      <c r="AL8" s="10">
        <f t="shared" si="5"/>
        <v>0</v>
      </c>
      <c r="AM8" s="10">
        <f t="shared" si="5"/>
        <v>0</v>
      </c>
      <c r="AN8" s="10">
        <f t="shared" si="6"/>
        <v>1870063.18</v>
      </c>
      <c r="AO8" s="10">
        <f t="shared" si="7"/>
        <v>0</v>
      </c>
      <c r="AP8" s="10">
        <f t="shared" si="7"/>
        <v>0</v>
      </c>
      <c r="AQ8" s="11"/>
      <c r="AS8" s="10">
        <f t="shared" si="8"/>
        <v>1870063.18</v>
      </c>
      <c r="AT8" s="10">
        <v>0</v>
      </c>
      <c r="AU8" s="10">
        <v>0</v>
      </c>
      <c r="AV8" s="10">
        <f t="shared" si="9"/>
        <v>1870063.18</v>
      </c>
      <c r="AW8" s="10">
        <v>0</v>
      </c>
      <c r="AX8" s="10">
        <v>0</v>
      </c>
      <c r="AY8" s="10">
        <f t="shared" si="10"/>
        <v>1870063.18</v>
      </c>
      <c r="AZ8" s="10">
        <v>0</v>
      </c>
      <c r="BA8" s="10">
        <v>0</v>
      </c>
      <c r="BB8" s="10">
        <f t="shared" si="11"/>
        <v>1870063.18</v>
      </c>
      <c r="BC8" s="10"/>
      <c r="BD8" s="10"/>
      <c r="BE8" s="10"/>
      <c r="BF8" s="13">
        <f>AN8-AS8</f>
        <v>0</v>
      </c>
      <c r="BG8" s="10">
        <v>0</v>
      </c>
      <c r="BH8" s="10">
        <v>0</v>
      </c>
      <c r="BI8" s="13">
        <f t="shared" si="12"/>
        <v>0</v>
      </c>
      <c r="BJ8" s="10">
        <v>0</v>
      </c>
      <c r="BK8" s="10">
        <v>0</v>
      </c>
    </row>
    <row r="9" spans="1:63" ht="194.25" customHeight="1" x14ac:dyDescent="0.25">
      <c r="A9" s="6"/>
      <c r="B9" s="4" t="s">
        <v>89</v>
      </c>
      <c r="C9" s="3" t="s">
        <v>73</v>
      </c>
      <c r="D9" s="3" t="s">
        <v>74</v>
      </c>
      <c r="E9" s="4" t="s">
        <v>75</v>
      </c>
      <c r="F9" s="4" t="s">
        <v>76</v>
      </c>
      <c r="G9" s="3" t="s">
        <v>90</v>
      </c>
      <c r="H9" s="3">
        <v>295</v>
      </c>
      <c r="I9" s="3">
        <v>2503</v>
      </c>
      <c r="J9" s="4" t="s">
        <v>77</v>
      </c>
      <c r="K9" s="3">
        <v>61402</v>
      </c>
      <c r="L9" s="4" t="s">
        <v>78</v>
      </c>
      <c r="M9" s="3" t="s">
        <v>91</v>
      </c>
      <c r="N9" s="3" t="s">
        <v>80</v>
      </c>
      <c r="O9" s="4" t="s">
        <v>81</v>
      </c>
      <c r="P9" s="7">
        <v>2356211.48</v>
      </c>
      <c r="Q9" s="8">
        <v>0</v>
      </c>
      <c r="R9" s="8">
        <v>0</v>
      </c>
      <c r="S9" s="7">
        <f t="shared" si="0"/>
        <v>2356211.48</v>
      </c>
      <c r="T9" s="8">
        <v>0</v>
      </c>
      <c r="U9" s="8">
        <v>0</v>
      </c>
      <c r="X9" s="4" t="s">
        <v>85</v>
      </c>
      <c r="Y9" s="9">
        <v>2501585.16</v>
      </c>
      <c r="Z9" s="9"/>
      <c r="AA9" s="9"/>
      <c r="AB9" s="9">
        <f t="shared" si="1"/>
        <v>2501585.16</v>
      </c>
      <c r="AC9" s="9"/>
      <c r="AD9" s="9"/>
      <c r="AE9" s="10">
        <f t="shared" ref="AE9:AE14" si="13">AB9</f>
        <v>2501585.16</v>
      </c>
      <c r="AF9" s="10"/>
      <c r="AG9" s="10"/>
      <c r="AH9" s="10">
        <f t="shared" si="2"/>
        <v>2501585.16</v>
      </c>
      <c r="AI9" s="10">
        <f t="shared" si="3"/>
        <v>0</v>
      </c>
      <c r="AJ9" s="10">
        <f t="shared" si="3"/>
        <v>0</v>
      </c>
      <c r="AK9" s="10">
        <f t="shared" si="4"/>
        <v>2501585.16</v>
      </c>
      <c r="AL9" s="10">
        <f t="shared" si="5"/>
        <v>0</v>
      </c>
      <c r="AM9" s="10">
        <f t="shared" si="5"/>
        <v>0</v>
      </c>
      <c r="AN9" s="10">
        <f t="shared" si="6"/>
        <v>2501585.16</v>
      </c>
      <c r="AO9" s="10">
        <f t="shared" si="7"/>
        <v>0</v>
      </c>
      <c r="AP9" s="10">
        <f t="shared" si="7"/>
        <v>0</v>
      </c>
      <c r="AQ9" s="11"/>
      <c r="AS9" s="10">
        <f t="shared" si="8"/>
        <v>2501585.16</v>
      </c>
      <c r="AT9" s="10"/>
      <c r="AU9" s="10"/>
      <c r="AV9" s="10">
        <f t="shared" si="9"/>
        <v>2501585.16</v>
      </c>
      <c r="AW9" s="10"/>
      <c r="AX9" s="10"/>
      <c r="AY9" s="10">
        <f t="shared" si="10"/>
        <v>2501585.16</v>
      </c>
      <c r="AZ9" s="10"/>
      <c r="BA9" s="10"/>
      <c r="BB9" s="10">
        <f t="shared" si="11"/>
        <v>2501585.16</v>
      </c>
      <c r="BC9" s="10">
        <v>0</v>
      </c>
      <c r="BD9" s="10">
        <v>0</v>
      </c>
      <c r="BE9" s="10"/>
      <c r="BF9" s="13">
        <f t="shared" ref="BF9:BF15" si="14">AN9-BB9</f>
        <v>0</v>
      </c>
      <c r="BG9" s="10">
        <v>0</v>
      </c>
      <c r="BH9" s="10">
        <v>0</v>
      </c>
      <c r="BI9" s="13">
        <f t="shared" si="12"/>
        <v>0</v>
      </c>
      <c r="BJ9" s="10">
        <v>0</v>
      </c>
      <c r="BK9" s="10">
        <v>0</v>
      </c>
    </row>
    <row r="10" spans="1:63" ht="189.95" customHeight="1" x14ac:dyDescent="0.25">
      <c r="A10" s="6"/>
      <c r="B10" s="4" t="s">
        <v>92</v>
      </c>
      <c r="C10" s="3" t="s">
        <v>73</v>
      </c>
      <c r="D10" s="3" t="s">
        <v>74</v>
      </c>
      <c r="E10" s="4" t="s">
        <v>75</v>
      </c>
      <c r="F10" s="4" t="s">
        <v>76</v>
      </c>
      <c r="G10" s="3" t="s">
        <v>93</v>
      </c>
      <c r="H10" s="3">
        <v>250</v>
      </c>
      <c r="I10" s="3">
        <v>2503</v>
      </c>
      <c r="J10" s="4" t="s">
        <v>77</v>
      </c>
      <c r="K10" s="3">
        <v>61202</v>
      </c>
      <c r="L10" s="4" t="s">
        <v>78</v>
      </c>
      <c r="M10" s="3">
        <v>11019</v>
      </c>
      <c r="N10" s="3" t="s">
        <v>80</v>
      </c>
      <c r="O10" s="4" t="s">
        <v>85</v>
      </c>
      <c r="P10" s="7">
        <v>591645.81999999995</v>
      </c>
      <c r="Q10" s="8">
        <v>0</v>
      </c>
      <c r="R10" s="8">
        <v>0</v>
      </c>
      <c r="S10" s="7">
        <f t="shared" si="0"/>
        <v>591645.81999999995</v>
      </c>
      <c r="T10" s="8">
        <v>0</v>
      </c>
      <c r="U10" s="8">
        <v>0</v>
      </c>
      <c r="X10" s="4" t="s">
        <v>85</v>
      </c>
      <c r="Y10" s="9">
        <v>591465.81999999995</v>
      </c>
      <c r="Z10" s="9">
        <v>0</v>
      </c>
      <c r="AA10" s="9">
        <v>0</v>
      </c>
      <c r="AB10" s="9">
        <f t="shared" si="1"/>
        <v>591465.81999999995</v>
      </c>
      <c r="AC10" s="9">
        <v>0</v>
      </c>
      <c r="AD10" s="9">
        <v>0</v>
      </c>
      <c r="AE10" s="10">
        <f t="shared" si="13"/>
        <v>591465.81999999995</v>
      </c>
      <c r="AF10" s="10">
        <v>0</v>
      </c>
      <c r="AG10" s="10">
        <v>0</v>
      </c>
      <c r="AH10" s="10">
        <f t="shared" si="2"/>
        <v>591465.81999999995</v>
      </c>
      <c r="AI10" s="10">
        <v>0</v>
      </c>
      <c r="AJ10" s="10">
        <v>0</v>
      </c>
      <c r="AK10" s="10">
        <f t="shared" si="4"/>
        <v>591465.81999999995</v>
      </c>
      <c r="AL10" s="10">
        <v>0</v>
      </c>
      <c r="AM10" s="10">
        <v>0</v>
      </c>
      <c r="AN10" s="10">
        <f t="shared" si="6"/>
        <v>591465.81999999995</v>
      </c>
      <c r="AO10" s="10">
        <v>0</v>
      </c>
      <c r="AP10" s="10">
        <v>0</v>
      </c>
      <c r="AQ10" s="11"/>
      <c r="AS10" s="10">
        <f t="shared" si="8"/>
        <v>591465.81999999995</v>
      </c>
      <c r="AT10" s="10"/>
      <c r="AU10" s="10"/>
      <c r="AV10" s="10">
        <f t="shared" si="9"/>
        <v>591465.81999999995</v>
      </c>
      <c r="AW10" s="10"/>
      <c r="AX10" s="10"/>
      <c r="AY10" s="10">
        <f t="shared" si="10"/>
        <v>591465.81999999995</v>
      </c>
      <c r="AZ10" s="10"/>
      <c r="BA10" s="10"/>
      <c r="BB10" s="10">
        <f t="shared" si="11"/>
        <v>591465.81999999995</v>
      </c>
      <c r="BC10" s="10">
        <v>0</v>
      </c>
      <c r="BD10" s="10">
        <v>0</v>
      </c>
      <c r="BE10" s="10"/>
      <c r="BF10" s="13">
        <f t="shared" si="14"/>
        <v>0</v>
      </c>
      <c r="BG10" s="10">
        <v>0</v>
      </c>
      <c r="BH10" s="10">
        <v>0</v>
      </c>
      <c r="BI10" s="13">
        <f t="shared" ref="BI10" si="15">BF10</f>
        <v>0</v>
      </c>
      <c r="BJ10" s="10">
        <v>0</v>
      </c>
      <c r="BK10" s="10">
        <v>0</v>
      </c>
    </row>
    <row r="11" spans="1:63" ht="189.95" customHeight="1" x14ac:dyDescent="0.25">
      <c r="A11" s="6"/>
      <c r="B11" s="4" t="s">
        <v>121</v>
      </c>
      <c r="C11" s="3" t="s">
        <v>73</v>
      </c>
      <c r="D11" s="3" t="s">
        <v>74</v>
      </c>
      <c r="E11" s="4" t="s">
        <v>75</v>
      </c>
      <c r="F11" s="4" t="s">
        <v>76</v>
      </c>
      <c r="G11" s="3" t="s">
        <v>93</v>
      </c>
      <c r="H11" s="3">
        <v>430</v>
      </c>
      <c r="I11" s="3">
        <v>2503</v>
      </c>
      <c r="J11" s="4" t="s">
        <v>102</v>
      </c>
      <c r="K11" s="3">
        <v>61202</v>
      </c>
      <c r="L11" s="4" t="s">
        <v>78</v>
      </c>
      <c r="M11" s="3" t="s">
        <v>112</v>
      </c>
      <c r="N11" s="3" t="s">
        <v>80</v>
      </c>
      <c r="O11" s="3" t="s">
        <v>101</v>
      </c>
      <c r="P11" s="7">
        <v>510000</v>
      </c>
      <c r="Q11" s="8">
        <v>0</v>
      </c>
      <c r="R11" s="8">
        <v>0</v>
      </c>
      <c r="S11" s="7">
        <f t="shared" si="0"/>
        <v>510000</v>
      </c>
      <c r="T11" s="8">
        <v>0</v>
      </c>
      <c r="U11" s="8">
        <v>0</v>
      </c>
      <c r="X11" s="4" t="s">
        <v>113</v>
      </c>
      <c r="Y11" s="9">
        <v>530414.63</v>
      </c>
      <c r="Z11" s="9">
        <v>0</v>
      </c>
      <c r="AA11" s="9">
        <v>0</v>
      </c>
      <c r="AB11" s="9">
        <f t="shared" si="1"/>
        <v>530414.63</v>
      </c>
      <c r="AC11" s="9">
        <v>0</v>
      </c>
      <c r="AD11" s="9">
        <v>0</v>
      </c>
      <c r="AE11" s="10">
        <f t="shared" si="13"/>
        <v>530414.63</v>
      </c>
      <c r="AF11" s="10">
        <v>0</v>
      </c>
      <c r="AG11" s="10">
        <v>0</v>
      </c>
      <c r="AH11" s="10">
        <f t="shared" si="2"/>
        <v>530414.63</v>
      </c>
      <c r="AI11" s="10">
        <v>0</v>
      </c>
      <c r="AJ11" s="10">
        <v>0</v>
      </c>
      <c r="AK11" s="10">
        <f t="shared" si="4"/>
        <v>530414.63</v>
      </c>
      <c r="AL11" s="10">
        <v>0</v>
      </c>
      <c r="AM11" s="10">
        <v>0</v>
      </c>
      <c r="AN11" s="10">
        <f t="shared" si="6"/>
        <v>530414.63</v>
      </c>
      <c r="AO11" s="10">
        <v>0</v>
      </c>
      <c r="AP11" s="10">
        <v>0</v>
      </c>
      <c r="AQ11" s="11"/>
      <c r="AS11" s="10">
        <f t="shared" si="8"/>
        <v>530414.63</v>
      </c>
      <c r="AT11" s="10"/>
      <c r="AU11" s="10"/>
      <c r="AV11" s="10">
        <f t="shared" si="9"/>
        <v>530414.63</v>
      </c>
      <c r="AW11" s="10"/>
      <c r="AX11" s="10"/>
      <c r="AY11" s="10">
        <f t="shared" si="10"/>
        <v>530414.63</v>
      </c>
      <c r="AZ11" s="10"/>
      <c r="BA11" s="10"/>
      <c r="BB11" s="10">
        <f t="shared" si="11"/>
        <v>530414.63</v>
      </c>
      <c r="BC11" s="10">
        <v>0</v>
      </c>
      <c r="BD11" s="10">
        <v>0</v>
      </c>
      <c r="BE11" s="10"/>
      <c r="BF11" s="13">
        <f t="shared" si="14"/>
        <v>0</v>
      </c>
      <c r="BG11" s="10">
        <v>0</v>
      </c>
      <c r="BH11" s="10">
        <v>0</v>
      </c>
      <c r="BI11" s="13">
        <f t="shared" ref="BI11" si="16">BF11</f>
        <v>0</v>
      </c>
      <c r="BJ11" s="10">
        <v>0</v>
      </c>
      <c r="BK11" s="10">
        <v>0</v>
      </c>
    </row>
    <row r="12" spans="1:63" ht="212.25" customHeight="1" x14ac:dyDescent="0.25">
      <c r="A12" s="6"/>
      <c r="B12" s="4" t="s">
        <v>103</v>
      </c>
      <c r="C12" s="3" t="s">
        <v>73</v>
      </c>
      <c r="D12" s="3" t="s">
        <v>74</v>
      </c>
      <c r="E12" s="4" t="s">
        <v>75</v>
      </c>
      <c r="F12" s="4" t="s">
        <v>76</v>
      </c>
      <c r="G12" s="3" t="s">
        <v>105</v>
      </c>
      <c r="H12" s="3">
        <v>750</v>
      </c>
      <c r="I12" s="3">
        <v>2503</v>
      </c>
      <c r="J12" s="4" t="s">
        <v>102</v>
      </c>
      <c r="K12" s="3">
        <v>61402</v>
      </c>
      <c r="L12" s="4" t="s">
        <v>78</v>
      </c>
      <c r="M12" s="3">
        <v>11005</v>
      </c>
      <c r="N12" s="3" t="s">
        <v>80</v>
      </c>
      <c r="O12" s="3" t="s">
        <v>101</v>
      </c>
      <c r="P12" s="7">
        <v>1650000</v>
      </c>
      <c r="Q12" s="8">
        <v>0</v>
      </c>
      <c r="R12" s="8">
        <v>0</v>
      </c>
      <c r="S12" s="7">
        <f t="shared" si="0"/>
        <v>1650000</v>
      </c>
      <c r="T12" s="8">
        <v>0</v>
      </c>
      <c r="U12" s="8">
        <v>0</v>
      </c>
      <c r="X12" s="4" t="s">
        <v>113</v>
      </c>
      <c r="Y12" s="9">
        <v>1596573.49</v>
      </c>
      <c r="Z12" s="9">
        <v>0</v>
      </c>
      <c r="AA12" s="9">
        <v>0</v>
      </c>
      <c r="AB12" s="9">
        <f t="shared" si="1"/>
        <v>1596573.49</v>
      </c>
      <c r="AC12" s="9">
        <v>0</v>
      </c>
      <c r="AD12" s="9">
        <v>0</v>
      </c>
      <c r="AE12" s="10">
        <f t="shared" si="13"/>
        <v>1596573.49</v>
      </c>
      <c r="AF12" s="10">
        <v>0</v>
      </c>
      <c r="AG12" s="10">
        <v>0</v>
      </c>
      <c r="AH12" s="10">
        <f t="shared" si="2"/>
        <v>1596573.49</v>
      </c>
      <c r="AI12" s="10">
        <v>0</v>
      </c>
      <c r="AJ12" s="10">
        <v>0</v>
      </c>
      <c r="AK12" s="10">
        <f t="shared" si="4"/>
        <v>1596573.49</v>
      </c>
      <c r="AL12" s="10">
        <v>0</v>
      </c>
      <c r="AM12" s="10">
        <v>0</v>
      </c>
      <c r="AN12" s="10">
        <f t="shared" si="6"/>
        <v>1596573.49</v>
      </c>
      <c r="AO12" s="10">
        <v>0</v>
      </c>
      <c r="AP12" s="10">
        <v>0</v>
      </c>
      <c r="AQ12" s="11"/>
      <c r="AS12" s="10">
        <f t="shared" si="8"/>
        <v>1596573.49</v>
      </c>
      <c r="AT12" s="10"/>
      <c r="AU12" s="10"/>
      <c r="AV12" s="10">
        <f t="shared" si="9"/>
        <v>1596573.49</v>
      </c>
      <c r="AW12" s="10"/>
      <c r="AX12" s="10"/>
      <c r="AY12" s="10">
        <f t="shared" si="10"/>
        <v>1596573.49</v>
      </c>
      <c r="AZ12" s="10"/>
      <c r="BA12" s="10"/>
      <c r="BB12" s="10">
        <f t="shared" si="11"/>
        <v>1596573.49</v>
      </c>
      <c r="BC12" s="10">
        <v>0</v>
      </c>
      <c r="BD12" s="10">
        <v>0</v>
      </c>
      <c r="BE12" s="10"/>
      <c r="BF12" s="13">
        <f t="shared" si="14"/>
        <v>0</v>
      </c>
      <c r="BG12" s="10">
        <v>0</v>
      </c>
      <c r="BH12" s="10">
        <v>0</v>
      </c>
      <c r="BI12" s="13">
        <f t="shared" si="12"/>
        <v>0</v>
      </c>
      <c r="BJ12" s="10">
        <v>0</v>
      </c>
      <c r="BK12" s="10">
        <v>0</v>
      </c>
    </row>
    <row r="13" spans="1:63" ht="195" x14ac:dyDescent="0.25">
      <c r="A13" s="6"/>
      <c r="B13" s="4" t="s">
        <v>104</v>
      </c>
      <c r="C13" s="3" t="s">
        <v>73</v>
      </c>
      <c r="D13" s="3" t="s">
        <v>74</v>
      </c>
      <c r="E13" s="4" t="s">
        <v>75</v>
      </c>
      <c r="F13" s="4" t="s">
        <v>76</v>
      </c>
      <c r="G13" s="3" t="s">
        <v>106</v>
      </c>
      <c r="H13" s="3">
        <v>1650</v>
      </c>
      <c r="I13" s="3">
        <v>2503</v>
      </c>
      <c r="J13" s="4" t="s">
        <v>102</v>
      </c>
      <c r="K13" s="3">
        <v>61402</v>
      </c>
      <c r="L13" s="4" t="s">
        <v>78</v>
      </c>
      <c r="M13" s="3">
        <v>11009</v>
      </c>
      <c r="N13" s="3" t="s">
        <v>80</v>
      </c>
      <c r="O13" s="3" t="s">
        <v>101</v>
      </c>
      <c r="P13" s="7">
        <v>950000</v>
      </c>
      <c r="Q13" s="8">
        <v>0</v>
      </c>
      <c r="R13" s="8">
        <v>0</v>
      </c>
      <c r="S13" s="7">
        <f t="shared" si="0"/>
        <v>950000</v>
      </c>
      <c r="T13" s="8">
        <v>0</v>
      </c>
      <c r="U13" s="8">
        <v>0</v>
      </c>
      <c r="X13" s="4" t="s">
        <v>113</v>
      </c>
      <c r="Y13" s="9">
        <v>912101.5</v>
      </c>
      <c r="Z13" s="9">
        <v>0</v>
      </c>
      <c r="AA13" s="9">
        <v>0</v>
      </c>
      <c r="AB13" s="9">
        <f t="shared" si="1"/>
        <v>912101.5</v>
      </c>
      <c r="AC13" s="9">
        <v>0</v>
      </c>
      <c r="AD13" s="9">
        <v>0</v>
      </c>
      <c r="AE13" s="10">
        <f t="shared" si="13"/>
        <v>912101.5</v>
      </c>
      <c r="AF13" s="10">
        <v>0</v>
      </c>
      <c r="AG13" s="10">
        <v>0</v>
      </c>
      <c r="AH13" s="10">
        <f t="shared" si="2"/>
        <v>912101.5</v>
      </c>
      <c r="AI13" s="10">
        <v>0</v>
      </c>
      <c r="AJ13" s="10">
        <v>0</v>
      </c>
      <c r="AK13" s="10">
        <f t="shared" si="4"/>
        <v>912101.5</v>
      </c>
      <c r="AL13" s="10">
        <v>0</v>
      </c>
      <c r="AM13" s="10">
        <v>0</v>
      </c>
      <c r="AN13" s="10">
        <f t="shared" si="6"/>
        <v>912101.5</v>
      </c>
      <c r="AO13" s="10">
        <v>0</v>
      </c>
      <c r="AP13" s="10">
        <v>0</v>
      </c>
      <c r="AQ13" s="11"/>
      <c r="AS13" s="10">
        <f t="shared" si="8"/>
        <v>912101.5</v>
      </c>
      <c r="AT13" s="10"/>
      <c r="AU13" s="10"/>
      <c r="AV13" s="10">
        <f t="shared" si="9"/>
        <v>912101.5</v>
      </c>
      <c r="AW13" s="10"/>
      <c r="AX13" s="10"/>
      <c r="AY13" s="10">
        <f t="shared" si="10"/>
        <v>912101.5</v>
      </c>
      <c r="AZ13" s="10"/>
      <c r="BA13" s="10"/>
      <c r="BB13" s="10">
        <f t="shared" si="11"/>
        <v>912101.5</v>
      </c>
      <c r="BC13" s="10">
        <v>0</v>
      </c>
      <c r="BD13" s="10">
        <v>0</v>
      </c>
      <c r="BE13" s="10"/>
      <c r="BF13" s="13">
        <f t="shared" si="14"/>
        <v>0</v>
      </c>
      <c r="BG13" s="10">
        <v>0</v>
      </c>
      <c r="BH13" s="10">
        <v>0</v>
      </c>
      <c r="BI13" s="13">
        <f t="shared" ref="BI13" si="17">BF13</f>
        <v>0</v>
      </c>
      <c r="BJ13" s="10">
        <v>0</v>
      </c>
      <c r="BK13" s="10">
        <v>0</v>
      </c>
    </row>
    <row r="14" spans="1:63" ht="189.95" customHeight="1" x14ac:dyDescent="0.25">
      <c r="A14" s="6"/>
      <c r="B14" s="4" t="s">
        <v>107</v>
      </c>
      <c r="C14" s="3" t="s">
        <v>73</v>
      </c>
      <c r="D14" s="3" t="s">
        <v>74</v>
      </c>
      <c r="E14" s="4" t="s">
        <v>75</v>
      </c>
      <c r="F14" s="4" t="s">
        <v>76</v>
      </c>
      <c r="G14" s="3" t="s">
        <v>93</v>
      </c>
      <c r="H14" s="3">
        <v>250</v>
      </c>
      <c r="I14" s="3">
        <v>2503</v>
      </c>
      <c r="J14" s="4" t="s">
        <v>102</v>
      </c>
      <c r="K14" s="3">
        <v>61202</v>
      </c>
      <c r="L14" s="4" t="s">
        <v>78</v>
      </c>
      <c r="M14" s="27">
        <v>11013</v>
      </c>
      <c r="N14" s="3" t="s">
        <v>80</v>
      </c>
      <c r="O14" s="3" t="s">
        <v>101</v>
      </c>
      <c r="P14" s="7">
        <v>950000</v>
      </c>
      <c r="Q14" s="8">
        <v>0</v>
      </c>
      <c r="R14" s="8">
        <v>0</v>
      </c>
      <c r="S14" s="7">
        <f t="shared" si="0"/>
        <v>950000</v>
      </c>
      <c r="T14" s="8">
        <v>0</v>
      </c>
      <c r="U14" s="8">
        <v>0</v>
      </c>
      <c r="X14" s="4" t="s">
        <v>113</v>
      </c>
      <c r="Y14" s="9">
        <v>355541.36</v>
      </c>
      <c r="Z14" s="9">
        <v>0</v>
      </c>
      <c r="AA14" s="9">
        <v>0</v>
      </c>
      <c r="AB14" s="9">
        <f t="shared" si="1"/>
        <v>355541.36</v>
      </c>
      <c r="AC14" s="9">
        <v>0</v>
      </c>
      <c r="AD14" s="9">
        <v>0</v>
      </c>
      <c r="AE14" s="10">
        <f t="shared" si="13"/>
        <v>355541.36</v>
      </c>
      <c r="AF14" s="10">
        <v>0</v>
      </c>
      <c r="AG14" s="10">
        <v>0</v>
      </c>
      <c r="AH14" s="10">
        <f t="shared" si="2"/>
        <v>355541.36</v>
      </c>
      <c r="AI14" s="10">
        <v>0</v>
      </c>
      <c r="AJ14" s="10">
        <v>0</v>
      </c>
      <c r="AK14" s="10">
        <f t="shared" si="4"/>
        <v>355541.36</v>
      </c>
      <c r="AL14" s="10">
        <v>0</v>
      </c>
      <c r="AM14" s="10">
        <v>0</v>
      </c>
      <c r="AN14" s="10">
        <f t="shared" si="6"/>
        <v>355541.36</v>
      </c>
      <c r="AO14" s="10">
        <v>0</v>
      </c>
      <c r="AP14" s="10">
        <v>0</v>
      </c>
      <c r="AQ14" s="11"/>
      <c r="AS14" s="10">
        <f t="shared" si="8"/>
        <v>355541.36</v>
      </c>
      <c r="AT14" s="10"/>
      <c r="AU14" s="10"/>
      <c r="AV14" s="10">
        <f t="shared" si="9"/>
        <v>355541.36</v>
      </c>
      <c r="AW14" s="10"/>
      <c r="AX14" s="10"/>
      <c r="AY14" s="10">
        <f t="shared" si="10"/>
        <v>355541.36</v>
      </c>
      <c r="AZ14" s="10"/>
      <c r="BA14" s="10"/>
      <c r="BB14" s="10">
        <f t="shared" si="11"/>
        <v>355541.36</v>
      </c>
      <c r="BC14" s="10">
        <v>0</v>
      </c>
      <c r="BD14" s="10">
        <v>0</v>
      </c>
      <c r="BE14" s="10"/>
      <c r="BF14" s="13">
        <f t="shared" si="14"/>
        <v>0</v>
      </c>
      <c r="BG14" s="10">
        <v>0</v>
      </c>
      <c r="BH14" s="10">
        <v>0</v>
      </c>
      <c r="BI14" s="13">
        <f t="shared" ref="BI14:BI15" si="18">BF14</f>
        <v>0</v>
      </c>
      <c r="BJ14" s="10">
        <v>0</v>
      </c>
      <c r="BK14" s="10">
        <v>0</v>
      </c>
    </row>
    <row r="15" spans="1:63" ht="189.95" customHeight="1" x14ac:dyDescent="0.25">
      <c r="A15" s="6"/>
      <c r="B15" s="4" t="s">
        <v>110</v>
      </c>
      <c r="C15" s="3" t="s">
        <v>73</v>
      </c>
      <c r="D15" s="3" t="s">
        <v>74</v>
      </c>
      <c r="E15" s="4" t="s">
        <v>75</v>
      </c>
      <c r="F15" s="4" t="s">
        <v>76</v>
      </c>
      <c r="G15" s="3" t="s">
        <v>111</v>
      </c>
      <c r="H15" s="3">
        <v>1598</v>
      </c>
      <c r="I15" s="3">
        <v>2503</v>
      </c>
      <c r="J15" s="4" t="s">
        <v>102</v>
      </c>
      <c r="K15" s="3">
        <v>61402</v>
      </c>
      <c r="L15" s="4" t="s">
        <v>78</v>
      </c>
      <c r="M15" s="3">
        <v>11001</v>
      </c>
      <c r="N15" s="3" t="s">
        <v>80</v>
      </c>
      <c r="O15" s="3" t="s">
        <v>101</v>
      </c>
      <c r="P15" s="7">
        <v>3100000</v>
      </c>
      <c r="Q15" s="8">
        <v>0</v>
      </c>
      <c r="R15" s="8">
        <v>0</v>
      </c>
      <c r="S15" s="7">
        <f t="shared" si="0"/>
        <v>3100000</v>
      </c>
      <c r="T15" s="8">
        <v>0</v>
      </c>
      <c r="U15" s="8">
        <v>0</v>
      </c>
      <c r="X15" s="4" t="s">
        <v>113</v>
      </c>
      <c r="Y15" s="9">
        <f>P15</f>
        <v>3100000</v>
      </c>
      <c r="Z15" s="9">
        <v>0</v>
      </c>
      <c r="AA15" s="9">
        <v>0</v>
      </c>
      <c r="AB15" s="9">
        <f t="shared" si="1"/>
        <v>3100000</v>
      </c>
      <c r="AC15" s="9">
        <v>0</v>
      </c>
      <c r="AD15" s="9">
        <v>0</v>
      </c>
      <c r="AE15" s="10">
        <v>3358556.97</v>
      </c>
      <c r="AF15" s="10">
        <v>0</v>
      </c>
      <c r="AG15" s="10">
        <v>0</v>
      </c>
      <c r="AH15" s="10">
        <f t="shared" si="2"/>
        <v>3358556.97</v>
      </c>
      <c r="AI15" s="10">
        <v>0</v>
      </c>
      <c r="AJ15" s="10">
        <v>0</v>
      </c>
      <c r="AK15" s="10">
        <f t="shared" si="4"/>
        <v>3358556.97</v>
      </c>
      <c r="AL15" s="10">
        <v>0</v>
      </c>
      <c r="AM15" s="10">
        <v>0</v>
      </c>
      <c r="AN15" s="10">
        <f t="shared" si="6"/>
        <v>3358556.97</v>
      </c>
      <c r="AO15" s="10">
        <v>0</v>
      </c>
      <c r="AP15" s="10">
        <v>0</v>
      </c>
      <c r="AQ15" s="11"/>
      <c r="AS15" s="10">
        <f t="shared" si="8"/>
        <v>3358556.97</v>
      </c>
      <c r="AT15" s="10"/>
      <c r="AU15" s="10"/>
      <c r="AV15" s="10">
        <f t="shared" si="9"/>
        <v>3358556.97</v>
      </c>
      <c r="AW15" s="10"/>
      <c r="AX15" s="10"/>
      <c r="AY15" s="10">
        <f t="shared" si="10"/>
        <v>3358556.97</v>
      </c>
      <c r="AZ15" s="10"/>
      <c r="BA15" s="10"/>
      <c r="BB15" s="10">
        <f t="shared" si="11"/>
        <v>3358556.97</v>
      </c>
      <c r="BC15" s="10">
        <v>0</v>
      </c>
      <c r="BD15" s="10">
        <v>0</v>
      </c>
      <c r="BE15" s="10"/>
      <c r="BF15" s="13">
        <f t="shared" si="14"/>
        <v>0</v>
      </c>
      <c r="BG15" s="10">
        <v>0</v>
      </c>
      <c r="BH15" s="10">
        <v>0</v>
      </c>
      <c r="BI15" s="13">
        <f t="shared" si="18"/>
        <v>0</v>
      </c>
      <c r="BJ15" s="10">
        <v>0</v>
      </c>
      <c r="BK15" s="10">
        <v>0</v>
      </c>
    </row>
    <row r="16" spans="1:63" ht="187.5" customHeight="1" x14ac:dyDescent="0.25">
      <c r="A16" s="6"/>
      <c r="B16" s="4" t="s">
        <v>109</v>
      </c>
      <c r="C16" s="3" t="s">
        <v>73</v>
      </c>
      <c r="D16" s="3" t="s">
        <v>74</v>
      </c>
      <c r="E16" s="4" t="s">
        <v>75</v>
      </c>
      <c r="F16" s="4" t="s">
        <v>76</v>
      </c>
      <c r="G16" s="3" t="s">
        <v>108</v>
      </c>
      <c r="H16" s="3">
        <v>97</v>
      </c>
      <c r="I16" s="3">
        <v>2503</v>
      </c>
      <c r="J16" s="4" t="s">
        <v>102</v>
      </c>
      <c r="K16" s="3">
        <v>61402</v>
      </c>
      <c r="L16" s="4" t="s">
        <v>78</v>
      </c>
      <c r="M16" s="27">
        <v>11016</v>
      </c>
      <c r="N16" s="3" t="s">
        <v>80</v>
      </c>
      <c r="O16" s="3" t="s">
        <v>101</v>
      </c>
      <c r="P16" s="7">
        <v>1800000</v>
      </c>
      <c r="Q16" s="8">
        <v>0</v>
      </c>
      <c r="R16" s="8">
        <v>0</v>
      </c>
      <c r="S16" s="7">
        <f t="shared" ref="S16:S22" si="19">P16</f>
        <v>1800000</v>
      </c>
      <c r="T16" s="8">
        <v>0</v>
      </c>
      <c r="U16" s="8">
        <v>0</v>
      </c>
      <c r="X16" s="4" t="s">
        <v>113</v>
      </c>
      <c r="Y16" s="9">
        <v>1940000</v>
      </c>
      <c r="Z16" s="9">
        <v>0</v>
      </c>
      <c r="AA16" s="9">
        <v>0</v>
      </c>
      <c r="AB16" s="9">
        <f t="shared" ref="AB16" si="20">Y16</f>
        <v>1940000</v>
      </c>
      <c r="AC16" s="9">
        <v>0</v>
      </c>
      <c r="AD16" s="9">
        <v>0</v>
      </c>
      <c r="AE16" s="10">
        <v>1933876.18</v>
      </c>
      <c r="AF16" s="10">
        <v>0</v>
      </c>
      <c r="AG16" s="10">
        <v>0</v>
      </c>
      <c r="AH16" s="10">
        <f t="shared" ref="AH16" si="21">AE16</f>
        <v>1933876.18</v>
      </c>
      <c r="AI16" s="10">
        <v>0</v>
      </c>
      <c r="AJ16" s="10">
        <v>0</v>
      </c>
      <c r="AK16" s="10">
        <f t="shared" ref="AK16" si="22">AH16</f>
        <v>1933876.18</v>
      </c>
      <c r="AL16" s="10">
        <v>0</v>
      </c>
      <c r="AM16" s="10">
        <v>0</v>
      </c>
      <c r="AN16" s="10">
        <f t="shared" ref="AN16" si="23">AK16</f>
        <v>1933876.18</v>
      </c>
      <c r="AO16" s="10">
        <v>0</v>
      </c>
      <c r="AP16" s="10">
        <v>0</v>
      </c>
      <c r="AQ16" s="11"/>
      <c r="AS16" s="10">
        <f t="shared" si="8"/>
        <v>1933876.18</v>
      </c>
      <c r="AT16" s="10"/>
      <c r="AU16" s="10"/>
      <c r="AV16" s="10">
        <f t="shared" ref="AV16:AV18" si="24">AS16</f>
        <v>1933876.18</v>
      </c>
      <c r="AW16" s="10"/>
      <c r="AX16" s="10"/>
      <c r="AY16" s="10">
        <f t="shared" ref="AY16:AY18" si="25">AS16</f>
        <v>1933876.18</v>
      </c>
      <c r="AZ16" s="10"/>
      <c r="BA16" s="10"/>
      <c r="BB16" s="10">
        <f t="shared" ref="BB16:BB18" si="26">AS16</f>
        <v>1933876.18</v>
      </c>
      <c r="BC16" s="10">
        <v>0</v>
      </c>
      <c r="BD16" s="10">
        <v>0</v>
      </c>
      <c r="BE16" s="10"/>
      <c r="BF16" s="13">
        <f t="shared" ref="BF16:BF18" si="27">AN16-BB16</f>
        <v>0</v>
      </c>
      <c r="BG16" s="10">
        <v>0</v>
      </c>
      <c r="BH16" s="10">
        <v>0</v>
      </c>
      <c r="BI16" s="13">
        <f t="shared" ref="BI16:BI18" si="28">BF16</f>
        <v>0</v>
      </c>
      <c r="BJ16" s="10">
        <v>0</v>
      </c>
      <c r="BK16" s="10">
        <v>0</v>
      </c>
    </row>
    <row r="17" spans="1:63" ht="195" x14ac:dyDescent="0.25">
      <c r="A17" s="6"/>
      <c r="B17" s="4" t="s">
        <v>114</v>
      </c>
      <c r="C17" s="3" t="s">
        <v>73</v>
      </c>
      <c r="D17" s="3" t="s">
        <v>74</v>
      </c>
      <c r="E17" s="4" t="s">
        <v>75</v>
      </c>
      <c r="F17" s="4" t="s">
        <v>76</v>
      </c>
      <c r="G17" s="3" t="s">
        <v>115</v>
      </c>
      <c r="H17" s="3">
        <v>159</v>
      </c>
      <c r="I17" s="3">
        <v>2503</v>
      </c>
      <c r="J17" s="4" t="s">
        <v>102</v>
      </c>
      <c r="K17" s="3">
        <v>61402</v>
      </c>
      <c r="L17" s="4" t="s">
        <v>78</v>
      </c>
      <c r="M17" s="27">
        <v>11012</v>
      </c>
      <c r="N17" s="3" t="s">
        <v>80</v>
      </c>
      <c r="O17" s="3" t="s">
        <v>101</v>
      </c>
      <c r="P17" s="7">
        <v>1093500</v>
      </c>
      <c r="Q17" s="8">
        <v>0</v>
      </c>
      <c r="R17" s="8">
        <v>0</v>
      </c>
      <c r="S17" s="7">
        <f t="shared" si="19"/>
        <v>1093500</v>
      </c>
      <c r="T17" s="8">
        <v>0</v>
      </c>
      <c r="U17" s="8">
        <v>0</v>
      </c>
      <c r="X17" s="4" t="s">
        <v>113</v>
      </c>
      <c r="Y17" s="9">
        <v>1125000</v>
      </c>
      <c r="Z17" s="9">
        <v>0</v>
      </c>
      <c r="AA17" s="9">
        <v>0</v>
      </c>
      <c r="AB17" s="9">
        <f t="shared" ref="AB17" si="29">Y17</f>
        <v>1125000</v>
      </c>
      <c r="AC17" s="9">
        <v>0</v>
      </c>
      <c r="AD17" s="9">
        <v>0</v>
      </c>
      <c r="AE17" s="10">
        <v>1120032.79</v>
      </c>
      <c r="AF17" s="10">
        <v>0</v>
      </c>
      <c r="AG17" s="10">
        <v>0</v>
      </c>
      <c r="AH17" s="10">
        <f t="shared" ref="AH17" si="30">AE17</f>
        <v>1120032.79</v>
      </c>
      <c r="AI17" s="10">
        <v>0</v>
      </c>
      <c r="AJ17" s="10">
        <v>0</v>
      </c>
      <c r="AK17" s="10">
        <f t="shared" ref="AK17" si="31">AH17</f>
        <v>1120032.79</v>
      </c>
      <c r="AL17" s="10">
        <v>0</v>
      </c>
      <c r="AM17" s="10">
        <v>0</v>
      </c>
      <c r="AN17" s="10">
        <f t="shared" ref="AN17" si="32">AK17</f>
        <v>1120032.79</v>
      </c>
      <c r="AO17" s="10">
        <v>0</v>
      </c>
      <c r="AP17" s="10">
        <v>0</v>
      </c>
      <c r="AQ17" s="11"/>
      <c r="AS17" s="10">
        <f>AN17</f>
        <v>1120032.79</v>
      </c>
      <c r="AT17" s="10"/>
      <c r="AU17" s="10"/>
      <c r="AV17" s="10">
        <f t="shared" si="24"/>
        <v>1120032.79</v>
      </c>
      <c r="AW17" s="10"/>
      <c r="AX17" s="10"/>
      <c r="AY17" s="10">
        <f t="shared" si="25"/>
        <v>1120032.79</v>
      </c>
      <c r="AZ17" s="10"/>
      <c r="BA17" s="10"/>
      <c r="BB17" s="10">
        <f t="shared" si="26"/>
        <v>1120032.79</v>
      </c>
      <c r="BC17" s="10">
        <v>0</v>
      </c>
      <c r="BD17" s="10">
        <v>0</v>
      </c>
      <c r="BE17" s="10"/>
      <c r="BF17" s="13">
        <f t="shared" si="27"/>
        <v>0</v>
      </c>
      <c r="BG17" s="10">
        <v>0</v>
      </c>
      <c r="BH17" s="10">
        <v>0</v>
      </c>
      <c r="BI17" s="13">
        <f t="shared" si="28"/>
        <v>0</v>
      </c>
      <c r="BJ17" s="10">
        <v>0</v>
      </c>
      <c r="BK17" s="10">
        <v>0</v>
      </c>
    </row>
    <row r="18" spans="1:63" ht="187.5" customHeight="1" x14ac:dyDescent="0.25">
      <c r="A18" s="6"/>
      <c r="B18" s="4" t="s">
        <v>116</v>
      </c>
      <c r="C18" s="3" t="s">
        <v>73</v>
      </c>
      <c r="D18" s="3" t="s">
        <v>74</v>
      </c>
      <c r="E18" s="4" t="s">
        <v>75</v>
      </c>
      <c r="F18" s="4" t="s">
        <v>76</v>
      </c>
      <c r="G18" s="3" t="s">
        <v>117</v>
      </c>
      <c r="H18" s="3">
        <v>159</v>
      </c>
      <c r="I18" s="3">
        <v>2503</v>
      </c>
      <c r="J18" s="4" t="s">
        <v>102</v>
      </c>
      <c r="K18" s="3">
        <v>61402</v>
      </c>
      <c r="L18" s="4" t="s">
        <v>78</v>
      </c>
      <c r="M18" s="27">
        <v>11024</v>
      </c>
      <c r="N18" s="3" t="s">
        <v>80</v>
      </c>
      <c r="O18" s="4" t="s">
        <v>113</v>
      </c>
      <c r="P18" s="7">
        <v>1470000</v>
      </c>
      <c r="Q18" s="8">
        <v>0</v>
      </c>
      <c r="R18" s="8">
        <v>0</v>
      </c>
      <c r="S18" s="7">
        <f t="shared" si="19"/>
        <v>1470000</v>
      </c>
      <c r="T18" s="8">
        <v>0</v>
      </c>
      <c r="U18" s="8">
        <v>0</v>
      </c>
      <c r="X18" s="4" t="s">
        <v>113</v>
      </c>
      <c r="Y18" s="9">
        <v>1470000</v>
      </c>
      <c r="Z18" s="9">
        <v>0</v>
      </c>
      <c r="AA18" s="9">
        <v>0</v>
      </c>
      <c r="AB18" s="9">
        <f t="shared" ref="AB18" si="33">Y18</f>
        <v>1470000</v>
      </c>
      <c r="AC18" s="9">
        <v>0</v>
      </c>
      <c r="AD18" s="9">
        <v>0</v>
      </c>
      <c r="AE18" s="10">
        <v>1468857.26</v>
      </c>
      <c r="AF18" s="10">
        <v>0</v>
      </c>
      <c r="AG18" s="10">
        <v>0</v>
      </c>
      <c r="AH18" s="10">
        <f t="shared" ref="AH18" si="34">AE18</f>
        <v>1468857.26</v>
      </c>
      <c r="AI18" s="10">
        <v>0</v>
      </c>
      <c r="AJ18" s="10">
        <v>0</v>
      </c>
      <c r="AK18" s="10">
        <f t="shared" ref="AK18" si="35">AH18</f>
        <v>1468857.26</v>
      </c>
      <c r="AL18" s="10">
        <v>0</v>
      </c>
      <c r="AM18" s="10">
        <v>0</v>
      </c>
      <c r="AN18" s="10">
        <f t="shared" ref="AN18" si="36">AK18</f>
        <v>1468857.26</v>
      </c>
      <c r="AO18" s="10">
        <v>0</v>
      </c>
      <c r="AP18" s="10">
        <v>0</v>
      </c>
      <c r="AQ18" s="11"/>
      <c r="AS18" s="10">
        <f>AN18</f>
        <v>1468857.26</v>
      </c>
      <c r="AT18" s="10"/>
      <c r="AU18" s="10"/>
      <c r="AV18" s="10">
        <f t="shared" si="24"/>
        <v>1468857.26</v>
      </c>
      <c r="AW18" s="10"/>
      <c r="AX18" s="10"/>
      <c r="AY18" s="10">
        <f t="shared" si="25"/>
        <v>1468857.26</v>
      </c>
      <c r="AZ18" s="10"/>
      <c r="BA18" s="10"/>
      <c r="BB18" s="10">
        <f t="shared" si="26"/>
        <v>1468857.26</v>
      </c>
      <c r="BC18" s="10">
        <v>0</v>
      </c>
      <c r="BD18" s="10">
        <v>0</v>
      </c>
      <c r="BE18" s="10"/>
      <c r="BF18" s="13">
        <f t="shared" si="27"/>
        <v>0</v>
      </c>
      <c r="BG18" s="10">
        <v>0</v>
      </c>
      <c r="BH18" s="10">
        <v>0</v>
      </c>
      <c r="BI18" s="13">
        <f t="shared" si="28"/>
        <v>0</v>
      </c>
      <c r="BJ18" s="10">
        <v>0</v>
      </c>
      <c r="BK18" s="10">
        <v>0</v>
      </c>
    </row>
    <row r="19" spans="1:63" ht="187.5" customHeight="1" x14ac:dyDescent="0.25">
      <c r="A19" s="6"/>
      <c r="B19" s="4" t="s">
        <v>124</v>
      </c>
      <c r="C19" s="3" t="s">
        <v>73</v>
      </c>
      <c r="D19" s="3" t="s">
        <v>74</v>
      </c>
      <c r="E19" s="4" t="s">
        <v>75</v>
      </c>
      <c r="F19" s="4" t="s">
        <v>76</v>
      </c>
      <c r="G19" s="3" t="s">
        <v>125</v>
      </c>
      <c r="H19" s="3">
        <v>450</v>
      </c>
      <c r="I19" s="3">
        <v>2503</v>
      </c>
      <c r="J19" s="4" t="s">
        <v>102</v>
      </c>
      <c r="K19" s="3">
        <v>61702</v>
      </c>
      <c r="L19" s="4" t="s">
        <v>78</v>
      </c>
      <c r="M19" s="27">
        <v>11023</v>
      </c>
      <c r="N19" s="3" t="s">
        <v>80</v>
      </c>
      <c r="O19" s="4" t="s">
        <v>113</v>
      </c>
      <c r="P19" s="7">
        <v>1950000</v>
      </c>
      <c r="Q19" s="8">
        <v>0</v>
      </c>
      <c r="R19" s="8">
        <v>0</v>
      </c>
      <c r="S19" s="7">
        <f t="shared" si="19"/>
        <v>1950000</v>
      </c>
      <c r="T19" s="8">
        <v>0</v>
      </c>
      <c r="U19" s="8">
        <v>0</v>
      </c>
      <c r="X19" s="4" t="s">
        <v>113</v>
      </c>
      <c r="Y19" s="9">
        <v>1950000</v>
      </c>
      <c r="Z19" s="9">
        <v>0</v>
      </c>
      <c r="AA19" s="9">
        <v>0</v>
      </c>
      <c r="AB19" s="9">
        <f t="shared" ref="AB19:AB22" si="37">Y19</f>
        <v>1950000</v>
      </c>
      <c r="AC19" s="9">
        <v>0</v>
      </c>
      <c r="AD19" s="9">
        <v>0</v>
      </c>
      <c r="AE19" s="10">
        <v>1874193.59</v>
      </c>
      <c r="AF19" s="10">
        <v>0</v>
      </c>
      <c r="AG19" s="10">
        <v>0</v>
      </c>
      <c r="AH19" s="10">
        <f t="shared" ref="AH19:AH22" si="38">AE19</f>
        <v>1874193.59</v>
      </c>
      <c r="AI19" s="10">
        <v>0</v>
      </c>
      <c r="AJ19" s="10">
        <v>0</v>
      </c>
      <c r="AK19" s="10">
        <f t="shared" ref="AK19:AK22" si="39">AH19</f>
        <v>1874193.59</v>
      </c>
      <c r="AL19" s="10">
        <v>0</v>
      </c>
      <c r="AM19" s="10">
        <v>0</v>
      </c>
      <c r="AN19" s="10">
        <f t="shared" ref="AN19:AN22" si="40">AK19</f>
        <v>1874193.59</v>
      </c>
      <c r="AO19" s="10">
        <v>0</v>
      </c>
      <c r="AP19" s="10">
        <v>0</v>
      </c>
      <c r="AQ19" s="11"/>
      <c r="AS19" s="10">
        <f>AN19</f>
        <v>1874193.59</v>
      </c>
      <c r="AT19" s="10"/>
      <c r="AU19" s="10"/>
      <c r="AV19" s="10">
        <f t="shared" ref="AV19:AV22" si="41">AS19</f>
        <v>1874193.59</v>
      </c>
      <c r="AW19" s="10"/>
      <c r="AX19" s="10"/>
      <c r="AY19" s="10">
        <f t="shared" ref="AY19:AY22" si="42">AS19</f>
        <v>1874193.59</v>
      </c>
      <c r="AZ19" s="10"/>
      <c r="BA19" s="10"/>
      <c r="BB19" s="10">
        <f t="shared" ref="BB19:BB22" si="43">AS19</f>
        <v>1874193.59</v>
      </c>
      <c r="BC19" s="10">
        <v>0</v>
      </c>
      <c r="BD19" s="10">
        <v>0</v>
      </c>
      <c r="BE19" s="10"/>
      <c r="BF19" s="13">
        <f t="shared" ref="BF19:BF22" si="44">AN19-BB19</f>
        <v>0</v>
      </c>
      <c r="BG19" s="10">
        <v>0</v>
      </c>
      <c r="BH19" s="10">
        <v>0</v>
      </c>
      <c r="BI19" s="13">
        <f t="shared" ref="BI19:BI22" si="45">BF19</f>
        <v>0</v>
      </c>
      <c r="BJ19" s="10">
        <v>0</v>
      </c>
      <c r="BK19" s="10">
        <v>0</v>
      </c>
    </row>
    <row r="20" spans="1:63" ht="207" customHeight="1" x14ac:dyDescent="0.25">
      <c r="A20" s="6"/>
      <c r="B20" s="4" t="s">
        <v>118</v>
      </c>
      <c r="C20" s="3" t="s">
        <v>73</v>
      </c>
      <c r="D20" s="3" t="s">
        <v>74</v>
      </c>
      <c r="E20" s="4" t="s">
        <v>75</v>
      </c>
      <c r="F20" s="4" t="s">
        <v>76</v>
      </c>
      <c r="G20" s="3" t="s">
        <v>120</v>
      </c>
      <c r="H20" s="3">
        <f>21*8</f>
        <v>168</v>
      </c>
      <c r="I20" s="3">
        <v>2503</v>
      </c>
      <c r="J20" s="4" t="s">
        <v>102</v>
      </c>
      <c r="K20" s="3">
        <v>61402</v>
      </c>
      <c r="L20" s="4" t="s">
        <v>78</v>
      </c>
      <c r="M20" s="27">
        <v>11010</v>
      </c>
      <c r="N20" s="3" t="s">
        <v>80</v>
      </c>
      <c r="O20" s="4" t="s">
        <v>113</v>
      </c>
      <c r="P20" s="7">
        <v>2300000</v>
      </c>
      <c r="Q20" s="8">
        <v>0</v>
      </c>
      <c r="R20" s="8">
        <v>0</v>
      </c>
      <c r="S20" s="7">
        <f t="shared" si="19"/>
        <v>2300000</v>
      </c>
      <c r="T20" s="8">
        <v>0</v>
      </c>
      <c r="U20" s="8">
        <v>0</v>
      </c>
      <c r="X20" s="4" t="s">
        <v>113</v>
      </c>
      <c r="Y20" s="9">
        <v>2300000</v>
      </c>
      <c r="Z20" s="9">
        <v>0</v>
      </c>
      <c r="AA20" s="9">
        <v>0</v>
      </c>
      <c r="AB20" s="9">
        <f t="shared" si="37"/>
        <v>2300000</v>
      </c>
      <c r="AC20" s="9">
        <v>0</v>
      </c>
      <c r="AD20" s="9">
        <v>0</v>
      </c>
      <c r="AE20" s="10">
        <v>2222481.34</v>
      </c>
      <c r="AF20" s="10">
        <v>0</v>
      </c>
      <c r="AG20" s="10">
        <v>0</v>
      </c>
      <c r="AH20" s="10">
        <f t="shared" si="38"/>
        <v>2222481.34</v>
      </c>
      <c r="AI20" s="10">
        <v>0</v>
      </c>
      <c r="AJ20" s="10">
        <v>0</v>
      </c>
      <c r="AK20" s="10">
        <f t="shared" si="39"/>
        <v>2222481.34</v>
      </c>
      <c r="AL20" s="10">
        <v>0</v>
      </c>
      <c r="AM20" s="10">
        <v>0</v>
      </c>
      <c r="AN20" s="10">
        <f t="shared" si="40"/>
        <v>2222481.34</v>
      </c>
      <c r="AO20" s="10">
        <v>0</v>
      </c>
      <c r="AP20" s="10">
        <v>0</v>
      </c>
      <c r="AQ20" s="11"/>
      <c r="AS20" s="10">
        <f>AN20</f>
        <v>2222481.34</v>
      </c>
      <c r="AT20" s="10"/>
      <c r="AU20" s="10"/>
      <c r="AV20" s="10">
        <f t="shared" si="41"/>
        <v>2222481.34</v>
      </c>
      <c r="AW20" s="10"/>
      <c r="AX20" s="10"/>
      <c r="AY20" s="10">
        <f t="shared" si="42"/>
        <v>2222481.34</v>
      </c>
      <c r="AZ20" s="10"/>
      <c r="BA20" s="10"/>
      <c r="BB20" s="10">
        <f t="shared" si="43"/>
        <v>2222481.34</v>
      </c>
      <c r="BC20" s="10">
        <v>0</v>
      </c>
      <c r="BD20" s="10">
        <v>0</v>
      </c>
      <c r="BE20" s="10"/>
      <c r="BF20" s="13">
        <f t="shared" si="44"/>
        <v>0</v>
      </c>
      <c r="BG20" s="10">
        <v>0</v>
      </c>
      <c r="BH20" s="10">
        <v>0</v>
      </c>
      <c r="BI20" s="13">
        <f t="shared" si="45"/>
        <v>0</v>
      </c>
      <c r="BJ20" s="10">
        <v>0</v>
      </c>
      <c r="BK20" s="10">
        <v>0</v>
      </c>
    </row>
    <row r="21" spans="1:63" ht="207" customHeight="1" x14ac:dyDescent="0.25">
      <c r="A21" s="6"/>
      <c r="B21" s="4" t="s">
        <v>122</v>
      </c>
      <c r="C21" s="3" t="s">
        <v>73</v>
      </c>
      <c r="D21" s="3" t="s">
        <v>74</v>
      </c>
      <c r="E21" s="4" t="s">
        <v>75</v>
      </c>
      <c r="F21" s="4" t="s">
        <v>76</v>
      </c>
      <c r="G21" s="3" t="s">
        <v>123</v>
      </c>
      <c r="H21" s="3">
        <f>21*5</f>
        <v>105</v>
      </c>
      <c r="I21" s="3">
        <v>2503</v>
      </c>
      <c r="J21" s="4" t="s">
        <v>102</v>
      </c>
      <c r="K21" s="3">
        <v>61402</v>
      </c>
      <c r="L21" s="4" t="s">
        <v>78</v>
      </c>
      <c r="M21" s="27">
        <v>10014</v>
      </c>
      <c r="N21" s="3" t="s">
        <v>80</v>
      </c>
      <c r="O21" s="4" t="s">
        <v>113</v>
      </c>
      <c r="P21" s="7">
        <v>910000</v>
      </c>
      <c r="Q21" s="8">
        <v>0</v>
      </c>
      <c r="R21" s="8">
        <v>0</v>
      </c>
      <c r="S21" s="7">
        <f t="shared" si="19"/>
        <v>910000</v>
      </c>
      <c r="T21" s="8">
        <v>0</v>
      </c>
      <c r="U21" s="8">
        <v>0</v>
      </c>
      <c r="X21" s="4" t="s">
        <v>113</v>
      </c>
      <c r="Y21" s="9">
        <v>910000</v>
      </c>
      <c r="Z21" s="9">
        <v>0</v>
      </c>
      <c r="AA21" s="9">
        <v>0</v>
      </c>
      <c r="AB21" s="9">
        <f t="shared" si="37"/>
        <v>910000</v>
      </c>
      <c r="AC21" s="9">
        <v>0</v>
      </c>
      <c r="AD21" s="9">
        <v>0</v>
      </c>
      <c r="AE21" s="10">
        <v>901498.87</v>
      </c>
      <c r="AF21" s="10">
        <v>0</v>
      </c>
      <c r="AG21" s="10">
        <v>0</v>
      </c>
      <c r="AH21" s="10">
        <f t="shared" si="38"/>
        <v>901498.87</v>
      </c>
      <c r="AI21" s="10">
        <v>0</v>
      </c>
      <c r="AJ21" s="10">
        <v>0</v>
      </c>
      <c r="AK21" s="10">
        <f t="shared" si="39"/>
        <v>901498.87</v>
      </c>
      <c r="AL21" s="10">
        <v>0</v>
      </c>
      <c r="AM21" s="10">
        <v>0</v>
      </c>
      <c r="AN21" s="10">
        <f t="shared" si="40"/>
        <v>901498.87</v>
      </c>
      <c r="AO21" s="10">
        <v>0</v>
      </c>
      <c r="AP21" s="10">
        <v>0</v>
      </c>
      <c r="AQ21" s="11"/>
      <c r="AS21" s="10">
        <f>AN21</f>
        <v>901498.87</v>
      </c>
      <c r="AT21" s="10"/>
      <c r="AU21" s="10"/>
      <c r="AV21" s="10">
        <f t="shared" si="41"/>
        <v>901498.87</v>
      </c>
      <c r="AW21" s="10"/>
      <c r="AX21" s="10"/>
      <c r="AY21" s="10">
        <f t="shared" si="42"/>
        <v>901498.87</v>
      </c>
      <c r="AZ21" s="10"/>
      <c r="BA21" s="10"/>
      <c r="BB21" s="10">
        <f t="shared" si="43"/>
        <v>901498.87</v>
      </c>
      <c r="BC21" s="10">
        <v>0</v>
      </c>
      <c r="BD21" s="10">
        <v>0</v>
      </c>
      <c r="BE21" s="10"/>
      <c r="BF21" s="13">
        <f t="shared" si="44"/>
        <v>0</v>
      </c>
      <c r="BG21" s="10">
        <v>0</v>
      </c>
      <c r="BH21" s="10">
        <v>0</v>
      </c>
      <c r="BI21" s="13">
        <f t="shared" si="45"/>
        <v>0</v>
      </c>
      <c r="BJ21" s="10">
        <v>0</v>
      </c>
      <c r="BK21" s="10">
        <v>0</v>
      </c>
    </row>
    <row r="22" spans="1:63" ht="187.5" customHeight="1" x14ac:dyDescent="0.25">
      <c r="A22" s="6"/>
      <c r="B22" s="4" t="s">
        <v>119</v>
      </c>
      <c r="C22" s="3" t="s">
        <v>73</v>
      </c>
      <c r="D22" s="3" t="s">
        <v>74</v>
      </c>
      <c r="E22" s="4" t="s">
        <v>75</v>
      </c>
      <c r="F22" s="4" t="s">
        <v>76</v>
      </c>
      <c r="G22" s="3" t="s">
        <v>127</v>
      </c>
      <c r="H22" s="3">
        <f>50*3.8</f>
        <v>190</v>
      </c>
      <c r="I22" s="3">
        <v>2503</v>
      </c>
      <c r="J22" s="4" t="s">
        <v>102</v>
      </c>
      <c r="K22" s="3">
        <v>61304</v>
      </c>
      <c r="L22" s="4" t="s">
        <v>78</v>
      </c>
      <c r="M22" s="3">
        <v>11029</v>
      </c>
      <c r="N22" s="3" t="s">
        <v>80</v>
      </c>
      <c r="O22" s="4" t="s">
        <v>113</v>
      </c>
      <c r="P22" s="7">
        <v>700000</v>
      </c>
      <c r="Q22" s="8">
        <v>0</v>
      </c>
      <c r="R22" s="8">
        <v>0</v>
      </c>
      <c r="S22" s="7">
        <f t="shared" si="19"/>
        <v>700000</v>
      </c>
      <c r="T22" s="8">
        <v>0</v>
      </c>
      <c r="U22" s="8">
        <v>0</v>
      </c>
      <c r="X22" s="4" t="s">
        <v>113</v>
      </c>
      <c r="Y22" s="9">
        <v>700000</v>
      </c>
      <c r="Z22" s="9">
        <v>0</v>
      </c>
      <c r="AA22" s="9">
        <v>0</v>
      </c>
      <c r="AB22" s="9">
        <f t="shared" si="37"/>
        <v>700000</v>
      </c>
      <c r="AC22" s="9">
        <v>0</v>
      </c>
      <c r="AD22" s="9">
        <v>0</v>
      </c>
      <c r="AE22" s="10">
        <v>680127.96</v>
      </c>
      <c r="AF22" s="10">
        <v>0</v>
      </c>
      <c r="AG22" s="10">
        <v>0</v>
      </c>
      <c r="AH22" s="10">
        <f t="shared" si="38"/>
        <v>680127.96</v>
      </c>
      <c r="AI22" s="10">
        <v>0</v>
      </c>
      <c r="AJ22" s="10">
        <v>0</v>
      </c>
      <c r="AK22" s="10">
        <f t="shared" si="39"/>
        <v>680127.96</v>
      </c>
      <c r="AL22" s="10">
        <v>0</v>
      </c>
      <c r="AM22" s="10">
        <v>0</v>
      </c>
      <c r="AN22" s="10">
        <f t="shared" si="40"/>
        <v>680127.96</v>
      </c>
      <c r="AO22" s="10">
        <v>0</v>
      </c>
      <c r="AP22" s="10">
        <v>0</v>
      </c>
      <c r="AQ22" s="11"/>
      <c r="AS22" s="10">
        <f t="shared" ref="AS22" si="46">AN22</f>
        <v>680127.96</v>
      </c>
      <c r="AT22" s="10"/>
      <c r="AU22" s="10"/>
      <c r="AV22" s="10">
        <f t="shared" si="41"/>
        <v>680127.96</v>
      </c>
      <c r="AW22" s="10"/>
      <c r="AX22" s="10"/>
      <c r="AY22" s="10">
        <f t="shared" si="42"/>
        <v>680127.96</v>
      </c>
      <c r="AZ22" s="10"/>
      <c r="BA22" s="10"/>
      <c r="BB22" s="10">
        <f t="shared" si="43"/>
        <v>680127.96</v>
      </c>
      <c r="BC22" s="10">
        <v>0</v>
      </c>
      <c r="BD22" s="10">
        <v>0</v>
      </c>
      <c r="BE22" s="10"/>
      <c r="BF22" s="13">
        <f t="shared" si="44"/>
        <v>0</v>
      </c>
      <c r="BG22" s="10">
        <v>0</v>
      </c>
      <c r="BH22" s="10">
        <v>0</v>
      </c>
      <c r="BI22" s="13">
        <f t="shared" si="45"/>
        <v>0</v>
      </c>
      <c r="BJ22" s="10">
        <v>0</v>
      </c>
      <c r="BK22" s="10">
        <v>0</v>
      </c>
    </row>
    <row r="23" spans="1:63" ht="187.5" customHeight="1" x14ac:dyDescent="0.25">
      <c r="A23" s="6"/>
      <c r="B23" s="4" t="s">
        <v>128</v>
      </c>
      <c r="C23" s="3" t="s">
        <v>73</v>
      </c>
      <c r="D23" s="3" t="s">
        <v>74</v>
      </c>
      <c r="E23" s="4" t="s">
        <v>75</v>
      </c>
      <c r="F23" s="4" t="s">
        <v>76</v>
      </c>
      <c r="G23" s="3" t="s">
        <v>129</v>
      </c>
      <c r="H23" s="3">
        <f>80*3.8</f>
        <v>304</v>
      </c>
      <c r="I23" s="3">
        <v>2503</v>
      </c>
      <c r="J23" s="4" t="s">
        <v>102</v>
      </c>
      <c r="K23" s="3">
        <v>61305</v>
      </c>
      <c r="L23" s="4" t="s">
        <v>78</v>
      </c>
      <c r="M23" s="3">
        <v>11017</v>
      </c>
      <c r="N23" s="3" t="s">
        <v>80</v>
      </c>
      <c r="O23" s="4" t="s">
        <v>130</v>
      </c>
      <c r="P23" s="7">
        <v>700000</v>
      </c>
      <c r="Q23" s="8">
        <v>0</v>
      </c>
      <c r="R23" s="8">
        <v>0</v>
      </c>
      <c r="S23" s="7">
        <f t="shared" ref="S23:S35" si="47">P23</f>
        <v>700000</v>
      </c>
      <c r="T23" s="8">
        <v>0</v>
      </c>
      <c r="U23" s="8">
        <v>0</v>
      </c>
      <c r="X23" s="4" t="str">
        <f>O23</f>
        <v>ACTA No. 28 DEL DIA 21 DE SEPTIEMBRE 2023 ADMINISTRACION 2021-2024</v>
      </c>
      <c r="Y23" s="9">
        <v>700000</v>
      </c>
      <c r="Z23" s="9">
        <v>0</v>
      </c>
      <c r="AA23" s="9">
        <v>0</v>
      </c>
      <c r="AB23" s="9">
        <f t="shared" ref="AB23:AB27" si="48">Y23</f>
        <v>700000</v>
      </c>
      <c r="AC23" s="9">
        <v>0</v>
      </c>
      <c r="AD23" s="9">
        <v>0</v>
      </c>
      <c r="AE23" s="10">
        <v>690986.63</v>
      </c>
      <c r="AF23" s="10">
        <v>0</v>
      </c>
      <c r="AG23" s="10">
        <v>0</v>
      </c>
      <c r="AH23" s="10">
        <f t="shared" ref="AH23:AH35" si="49">AE23</f>
        <v>690986.63</v>
      </c>
      <c r="AI23" s="10">
        <v>0</v>
      </c>
      <c r="AJ23" s="10">
        <v>0</v>
      </c>
      <c r="AK23" s="10">
        <f t="shared" ref="AK23:AK35" si="50">AH23</f>
        <v>690986.63</v>
      </c>
      <c r="AL23" s="10">
        <v>0</v>
      </c>
      <c r="AM23" s="10">
        <v>0</v>
      </c>
      <c r="AN23" s="10">
        <f t="shared" ref="AN23:AN35" si="51">AK23</f>
        <v>690986.63</v>
      </c>
      <c r="AO23" s="10">
        <v>0</v>
      </c>
      <c r="AP23" s="10">
        <v>0</v>
      </c>
      <c r="AQ23" s="11"/>
      <c r="AS23" s="10">
        <f>0</f>
        <v>0</v>
      </c>
      <c r="AT23" s="10"/>
      <c r="AU23" s="10"/>
      <c r="AV23" s="10">
        <f t="shared" ref="AV23:AV26" si="52">AS23</f>
        <v>0</v>
      </c>
      <c r="AW23" s="10"/>
      <c r="AX23" s="10"/>
      <c r="AY23" s="10">
        <f t="shared" ref="AY23:AY26" si="53">AS23</f>
        <v>0</v>
      </c>
      <c r="AZ23" s="10"/>
      <c r="BA23" s="10"/>
      <c r="BB23" s="10">
        <f t="shared" ref="BB23:BB26" si="54">AS23</f>
        <v>0</v>
      </c>
      <c r="BC23" s="10">
        <v>0</v>
      </c>
      <c r="BD23" s="10">
        <v>0</v>
      </c>
      <c r="BE23" s="10"/>
      <c r="BF23" s="13">
        <f t="shared" ref="BF23:BF26" si="55">AN23-BB23</f>
        <v>690986.63</v>
      </c>
      <c r="BG23" s="10">
        <v>0</v>
      </c>
      <c r="BH23" s="10">
        <v>0</v>
      </c>
      <c r="BI23" s="13">
        <f t="shared" ref="BI23:BI28" si="56">BF23</f>
        <v>690986.63</v>
      </c>
      <c r="BJ23" s="10">
        <v>0</v>
      </c>
      <c r="BK23" s="10">
        <v>0</v>
      </c>
    </row>
    <row r="24" spans="1:63" ht="187.5" customHeight="1" x14ac:dyDescent="0.25">
      <c r="A24" s="6"/>
      <c r="B24" s="4" t="s">
        <v>131</v>
      </c>
      <c r="C24" s="3" t="s">
        <v>73</v>
      </c>
      <c r="D24" s="3" t="s">
        <v>74</v>
      </c>
      <c r="E24" s="4" t="s">
        <v>75</v>
      </c>
      <c r="F24" s="4" t="s">
        <v>76</v>
      </c>
      <c r="G24" s="3" t="s">
        <v>132</v>
      </c>
      <c r="H24" s="3">
        <f>190*3.8</f>
        <v>722</v>
      </c>
      <c r="I24" s="3">
        <v>2503</v>
      </c>
      <c r="J24" s="4" t="s">
        <v>102</v>
      </c>
      <c r="K24" s="3">
        <v>61311</v>
      </c>
      <c r="L24" s="4" t="s">
        <v>78</v>
      </c>
      <c r="M24" s="3">
        <v>11037</v>
      </c>
      <c r="N24" s="3" t="s">
        <v>80</v>
      </c>
      <c r="O24" s="4" t="s">
        <v>130</v>
      </c>
      <c r="P24" s="7">
        <v>2200000</v>
      </c>
      <c r="Q24" s="8">
        <v>0</v>
      </c>
      <c r="R24" s="8">
        <v>0</v>
      </c>
      <c r="S24" s="7">
        <f t="shared" si="47"/>
        <v>2200000</v>
      </c>
      <c r="T24" s="8">
        <v>0</v>
      </c>
      <c r="U24" s="8">
        <v>0</v>
      </c>
      <c r="X24" s="4" t="str">
        <f>O24</f>
        <v>ACTA No. 28 DEL DIA 21 DE SEPTIEMBRE 2023 ADMINISTRACION 2021-2024</v>
      </c>
      <c r="Y24" s="9">
        <v>2200000</v>
      </c>
      <c r="Z24" s="9">
        <v>0</v>
      </c>
      <c r="AA24" s="9">
        <v>0</v>
      </c>
      <c r="AB24" s="9">
        <f t="shared" si="48"/>
        <v>2200000</v>
      </c>
      <c r="AC24" s="9">
        <v>0</v>
      </c>
      <c r="AD24" s="9">
        <v>0</v>
      </c>
      <c r="AE24" s="10">
        <v>2146125.2799999998</v>
      </c>
      <c r="AF24" s="10">
        <v>0</v>
      </c>
      <c r="AG24" s="10">
        <v>0</v>
      </c>
      <c r="AH24" s="10">
        <f t="shared" si="49"/>
        <v>2146125.2799999998</v>
      </c>
      <c r="AI24" s="10">
        <v>0</v>
      </c>
      <c r="AJ24" s="10">
        <v>0</v>
      </c>
      <c r="AK24" s="10">
        <f t="shared" si="50"/>
        <v>2146125.2799999998</v>
      </c>
      <c r="AL24" s="10">
        <v>0</v>
      </c>
      <c r="AM24" s="10">
        <v>0</v>
      </c>
      <c r="AN24" s="10">
        <f t="shared" si="51"/>
        <v>2146125.2799999998</v>
      </c>
      <c r="AO24" s="10">
        <v>0</v>
      </c>
      <c r="AP24" s="10">
        <v>0</v>
      </c>
      <c r="AQ24" s="11"/>
      <c r="AS24" s="10">
        <f>1975749.05</f>
        <v>1975749.05</v>
      </c>
      <c r="AT24" s="10"/>
      <c r="AU24" s="10"/>
      <c r="AV24" s="10">
        <f t="shared" si="52"/>
        <v>1975749.05</v>
      </c>
      <c r="AW24" s="10"/>
      <c r="AX24" s="10"/>
      <c r="AY24" s="10">
        <f t="shared" si="53"/>
        <v>1975749.05</v>
      </c>
      <c r="AZ24" s="10"/>
      <c r="BA24" s="10"/>
      <c r="BB24" s="10">
        <f t="shared" si="54"/>
        <v>1975749.05</v>
      </c>
      <c r="BC24" s="10">
        <v>0</v>
      </c>
      <c r="BD24" s="10">
        <v>0</v>
      </c>
      <c r="BE24" s="10"/>
      <c r="BF24" s="13">
        <f t="shared" si="55"/>
        <v>170376.22999999975</v>
      </c>
      <c r="BG24" s="10">
        <v>0</v>
      </c>
      <c r="BH24" s="10">
        <v>0</v>
      </c>
      <c r="BI24" s="13">
        <f t="shared" si="56"/>
        <v>170376.22999999975</v>
      </c>
      <c r="BJ24" s="10">
        <v>0</v>
      </c>
      <c r="BK24" s="10">
        <v>0</v>
      </c>
    </row>
    <row r="25" spans="1:63" ht="187.5" customHeight="1" x14ac:dyDescent="0.25">
      <c r="A25" s="6"/>
      <c r="B25" s="4" t="s">
        <v>133</v>
      </c>
      <c r="C25" s="3" t="s">
        <v>73</v>
      </c>
      <c r="D25" s="3" t="s">
        <v>74</v>
      </c>
      <c r="E25" s="4" t="s">
        <v>75</v>
      </c>
      <c r="F25" s="4" t="s">
        <v>76</v>
      </c>
      <c r="G25" s="3" t="s">
        <v>134</v>
      </c>
      <c r="H25" s="3">
        <f>35*3.8</f>
        <v>133</v>
      </c>
      <c r="I25" s="3">
        <v>2503</v>
      </c>
      <c r="J25" s="4" t="s">
        <v>102</v>
      </c>
      <c r="K25" s="3">
        <v>61402</v>
      </c>
      <c r="L25" s="4" t="s">
        <v>78</v>
      </c>
      <c r="M25" s="3">
        <v>11032</v>
      </c>
      <c r="N25" s="3" t="s">
        <v>80</v>
      </c>
      <c r="O25" s="4" t="s">
        <v>130</v>
      </c>
      <c r="P25" s="7">
        <v>790000</v>
      </c>
      <c r="Q25" s="8">
        <v>0</v>
      </c>
      <c r="R25" s="8">
        <v>0</v>
      </c>
      <c r="S25" s="7">
        <f t="shared" si="47"/>
        <v>790000</v>
      </c>
      <c r="T25" s="8">
        <v>0</v>
      </c>
      <c r="U25" s="8">
        <v>0</v>
      </c>
      <c r="X25" s="4" t="str">
        <f>O25</f>
        <v>ACTA No. 28 DEL DIA 21 DE SEPTIEMBRE 2023 ADMINISTRACION 2021-2024</v>
      </c>
      <c r="Y25" s="9">
        <f>P25</f>
        <v>790000</v>
      </c>
      <c r="Z25" s="9">
        <v>0</v>
      </c>
      <c r="AA25" s="9">
        <v>0</v>
      </c>
      <c r="AB25" s="9">
        <f t="shared" si="48"/>
        <v>790000</v>
      </c>
      <c r="AC25" s="9">
        <v>0</v>
      </c>
      <c r="AD25" s="9">
        <v>0</v>
      </c>
      <c r="AE25" s="10">
        <v>785996.93</v>
      </c>
      <c r="AF25" s="10">
        <v>0</v>
      </c>
      <c r="AG25" s="10">
        <v>0</v>
      </c>
      <c r="AH25" s="10">
        <f t="shared" si="49"/>
        <v>785996.93</v>
      </c>
      <c r="AI25" s="10">
        <v>0</v>
      </c>
      <c r="AJ25" s="10">
        <v>0</v>
      </c>
      <c r="AK25" s="10">
        <f t="shared" si="50"/>
        <v>785996.93</v>
      </c>
      <c r="AL25" s="10">
        <v>0</v>
      </c>
      <c r="AM25" s="10">
        <v>0</v>
      </c>
      <c r="AN25" s="10">
        <f t="shared" si="51"/>
        <v>785996.93</v>
      </c>
      <c r="AO25" s="10">
        <v>0</v>
      </c>
      <c r="AP25" s="10">
        <v>0</v>
      </c>
      <c r="AQ25" s="11"/>
      <c r="AS25" s="10">
        <v>501504.81</v>
      </c>
      <c r="AT25" s="10"/>
      <c r="AU25" s="10"/>
      <c r="AV25" s="10">
        <f t="shared" si="52"/>
        <v>501504.81</v>
      </c>
      <c r="AW25" s="10"/>
      <c r="AX25" s="10"/>
      <c r="AY25" s="10">
        <f t="shared" si="53"/>
        <v>501504.81</v>
      </c>
      <c r="AZ25" s="10"/>
      <c r="BA25" s="10"/>
      <c r="BB25" s="10">
        <f t="shared" si="54"/>
        <v>501504.81</v>
      </c>
      <c r="BC25" s="10">
        <v>0</v>
      </c>
      <c r="BD25" s="10">
        <v>0</v>
      </c>
      <c r="BE25" s="10"/>
      <c r="BF25" s="13">
        <f t="shared" si="55"/>
        <v>284492.12000000005</v>
      </c>
      <c r="BG25" s="10">
        <v>0</v>
      </c>
      <c r="BH25" s="10">
        <v>0</v>
      </c>
      <c r="BI25" s="13">
        <f t="shared" si="56"/>
        <v>284492.12000000005</v>
      </c>
      <c r="BJ25" s="10">
        <v>0</v>
      </c>
      <c r="BK25" s="10">
        <v>0</v>
      </c>
    </row>
    <row r="26" spans="1:63" ht="187.5" customHeight="1" x14ac:dyDescent="0.25">
      <c r="A26" s="6"/>
      <c r="B26" s="4" t="s">
        <v>135</v>
      </c>
      <c r="C26" s="3" t="s">
        <v>73</v>
      </c>
      <c r="D26" s="3" t="s">
        <v>74</v>
      </c>
      <c r="E26" s="4" t="s">
        <v>75</v>
      </c>
      <c r="F26" s="4" t="s">
        <v>76</v>
      </c>
      <c r="G26" s="3" t="s">
        <v>136</v>
      </c>
      <c r="H26" s="3">
        <f>35*3.8</f>
        <v>133</v>
      </c>
      <c r="I26" s="3">
        <v>2503</v>
      </c>
      <c r="J26" s="4" t="s">
        <v>102</v>
      </c>
      <c r="K26" s="3">
        <v>61405</v>
      </c>
      <c r="L26" s="4" t="s">
        <v>78</v>
      </c>
      <c r="M26" s="3">
        <v>11036</v>
      </c>
      <c r="N26" s="3" t="s">
        <v>80</v>
      </c>
      <c r="O26" s="4" t="s">
        <v>130</v>
      </c>
      <c r="P26" s="7">
        <v>1200000</v>
      </c>
      <c r="Q26" s="8">
        <v>0</v>
      </c>
      <c r="R26" s="8">
        <v>0</v>
      </c>
      <c r="S26" s="7">
        <f t="shared" si="47"/>
        <v>1200000</v>
      </c>
      <c r="T26" s="8">
        <v>0</v>
      </c>
      <c r="U26" s="8">
        <v>0</v>
      </c>
      <c r="X26" s="4" t="str">
        <f>O26</f>
        <v>ACTA No. 28 DEL DIA 21 DE SEPTIEMBRE 2023 ADMINISTRACION 2021-2024</v>
      </c>
      <c r="Y26" s="9">
        <f>P26</f>
        <v>1200000</v>
      </c>
      <c r="Z26" s="9">
        <v>0</v>
      </c>
      <c r="AA26" s="9">
        <v>0</v>
      </c>
      <c r="AB26" s="9">
        <f t="shared" si="48"/>
        <v>1200000</v>
      </c>
      <c r="AC26" s="9">
        <v>0</v>
      </c>
      <c r="AD26" s="9">
        <v>0</v>
      </c>
      <c r="AE26" s="10">
        <v>1152700.17</v>
      </c>
      <c r="AF26" s="10">
        <v>0</v>
      </c>
      <c r="AG26" s="10">
        <v>0</v>
      </c>
      <c r="AH26" s="10">
        <f t="shared" si="49"/>
        <v>1152700.17</v>
      </c>
      <c r="AI26" s="10">
        <v>0</v>
      </c>
      <c r="AJ26" s="10">
        <v>0</v>
      </c>
      <c r="AK26" s="10">
        <f t="shared" si="50"/>
        <v>1152700.17</v>
      </c>
      <c r="AL26" s="10">
        <v>0</v>
      </c>
      <c r="AM26" s="10">
        <v>0</v>
      </c>
      <c r="AN26" s="10">
        <f t="shared" si="51"/>
        <v>1152700.17</v>
      </c>
      <c r="AO26" s="10">
        <v>0</v>
      </c>
      <c r="AP26" s="10">
        <v>0</v>
      </c>
      <c r="AQ26" s="11"/>
      <c r="AS26" s="10">
        <v>555573.9</v>
      </c>
      <c r="AT26" s="10"/>
      <c r="AU26" s="10"/>
      <c r="AV26" s="10">
        <f t="shared" si="52"/>
        <v>555573.9</v>
      </c>
      <c r="AW26" s="10"/>
      <c r="AX26" s="10"/>
      <c r="AY26" s="10">
        <f t="shared" si="53"/>
        <v>555573.9</v>
      </c>
      <c r="AZ26" s="10"/>
      <c r="BA26" s="10"/>
      <c r="BB26" s="10">
        <f t="shared" si="54"/>
        <v>555573.9</v>
      </c>
      <c r="BC26" s="10">
        <v>0</v>
      </c>
      <c r="BD26" s="10">
        <v>0</v>
      </c>
      <c r="BE26" s="10"/>
      <c r="BF26" s="13">
        <f t="shared" si="55"/>
        <v>597126.2699999999</v>
      </c>
      <c r="BG26" s="10">
        <v>0</v>
      </c>
      <c r="BH26" s="10">
        <v>0</v>
      </c>
      <c r="BI26" s="13">
        <f t="shared" si="56"/>
        <v>597126.2699999999</v>
      </c>
      <c r="BJ26" s="10">
        <v>0</v>
      </c>
      <c r="BK26" s="10">
        <v>0</v>
      </c>
    </row>
    <row r="27" spans="1:63" ht="187.5" customHeight="1" x14ac:dyDescent="0.25">
      <c r="A27" s="6"/>
      <c r="B27" s="4" t="s">
        <v>137</v>
      </c>
      <c r="C27" s="3" t="s">
        <v>73</v>
      </c>
      <c r="D27" s="3" t="s">
        <v>74</v>
      </c>
      <c r="E27" s="4" t="s">
        <v>75</v>
      </c>
      <c r="F27" s="4" t="s">
        <v>76</v>
      </c>
      <c r="G27" s="3" t="s">
        <v>138</v>
      </c>
      <c r="H27" s="3">
        <f>26*3.8</f>
        <v>98.8</v>
      </c>
      <c r="I27" s="3">
        <v>2503</v>
      </c>
      <c r="J27" s="4" t="s">
        <v>102</v>
      </c>
      <c r="K27" s="3">
        <v>61305</v>
      </c>
      <c r="L27" s="4" t="s">
        <v>78</v>
      </c>
      <c r="M27" s="3">
        <v>11038</v>
      </c>
      <c r="N27" s="3" t="s">
        <v>80</v>
      </c>
      <c r="O27" s="4" t="s">
        <v>130</v>
      </c>
      <c r="P27" s="7">
        <v>1600000</v>
      </c>
      <c r="Q27" s="8">
        <v>0</v>
      </c>
      <c r="R27" s="8">
        <v>0</v>
      </c>
      <c r="S27" s="7">
        <f t="shared" si="47"/>
        <v>1600000</v>
      </c>
      <c r="T27" s="8">
        <v>0</v>
      </c>
      <c r="U27" s="8">
        <v>0</v>
      </c>
      <c r="X27" s="4" t="str">
        <f>O27</f>
        <v>ACTA No. 28 DEL DIA 21 DE SEPTIEMBRE 2023 ADMINISTRACION 2021-2024</v>
      </c>
      <c r="Y27" s="9">
        <f>P27</f>
        <v>1600000</v>
      </c>
      <c r="Z27" s="9">
        <v>0</v>
      </c>
      <c r="AA27" s="9">
        <v>0</v>
      </c>
      <c r="AB27" s="9">
        <f t="shared" si="48"/>
        <v>1600000</v>
      </c>
      <c r="AC27" s="9">
        <v>0</v>
      </c>
      <c r="AD27" s="9">
        <v>0</v>
      </c>
      <c r="AE27" s="10">
        <v>1574598.88</v>
      </c>
      <c r="AF27" s="10">
        <v>0</v>
      </c>
      <c r="AG27" s="10">
        <v>0</v>
      </c>
      <c r="AH27" s="10">
        <f t="shared" si="49"/>
        <v>1574598.88</v>
      </c>
      <c r="AI27" s="10">
        <v>0</v>
      </c>
      <c r="AJ27" s="10">
        <v>0</v>
      </c>
      <c r="AK27" s="10">
        <f t="shared" si="50"/>
        <v>1574598.88</v>
      </c>
      <c r="AL27" s="10">
        <v>0</v>
      </c>
      <c r="AM27" s="10">
        <v>0</v>
      </c>
      <c r="AN27" s="10">
        <f t="shared" si="51"/>
        <v>1574598.88</v>
      </c>
      <c r="AO27" s="10">
        <v>0</v>
      </c>
      <c r="AP27" s="10">
        <v>0</v>
      </c>
      <c r="AQ27" s="11"/>
      <c r="AS27" s="10">
        <v>0</v>
      </c>
      <c r="AT27" s="10"/>
      <c r="AU27" s="10"/>
      <c r="AV27" s="10">
        <v>0</v>
      </c>
      <c r="AW27" s="10"/>
      <c r="AX27" s="10"/>
      <c r="AY27" s="10">
        <v>0</v>
      </c>
      <c r="AZ27" s="10"/>
      <c r="BA27" s="10"/>
      <c r="BB27" s="10">
        <v>0</v>
      </c>
      <c r="BC27" s="10">
        <v>0</v>
      </c>
      <c r="BD27" s="10">
        <v>0</v>
      </c>
      <c r="BE27" s="10"/>
      <c r="BF27" s="13">
        <f>AN27</f>
        <v>1574598.88</v>
      </c>
      <c r="BG27" s="10">
        <v>0</v>
      </c>
      <c r="BH27" s="10">
        <v>0</v>
      </c>
      <c r="BI27" s="13">
        <f t="shared" si="56"/>
        <v>1574598.88</v>
      </c>
      <c r="BJ27" s="10">
        <v>0</v>
      </c>
      <c r="BK27" s="10">
        <v>0</v>
      </c>
    </row>
    <row r="28" spans="1:63" ht="187.5" customHeight="1" x14ac:dyDescent="0.25">
      <c r="A28" s="6"/>
      <c r="B28" s="4" t="s">
        <v>139</v>
      </c>
      <c r="C28" s="3" t="s">
        <v>73</v>
      </c>
      <c r="D28" s="3" t="s">
        <v>74</v>
      </c>
      <c r="E28" s="4" t="s">
        <v>75</v>
      </c>
      <c r="F28" s="4" t="s">
        <v>76</v>
      </c>
      <c r="G28" s="3" t="s">
        <v>123</v>
      </c>
      <c r="H28" s="3">
        <f>35*3.8</f>
        <v>133</v>
      </c>
      <c r="I28" s="3">
        <v>2503</v>
      </c>
      <c r="J28" s="4" t="s">
        <v>102</v>
      </c>
      <c r="K28" s="3">
        <v>61402</v>
      </c>
      <c r="L28" s="4" t="s">
        <v>78</v>
      </c>
      <c r="M28" s="3">
        <v>11039</v>
      </c>
      <c r="N28" s="3" t="s">
        <v>80</v>
      </c>
      <c r="O28" s="4" t="s">
        <v>130</v>
      </c>
      <c r="P28" s="7">
        <v>515000</v>
      </c>
      <c r="Q28" s="8">
        <v>0</v>
      </c>
      <c r="R28" s="8">
        <v>0</v>
      </c>
      <c r="S28" s="7">
        <f t="shared" si="47"/>
        <v>515000</v>
      </c>
      <c r="T28" s="8">
        <v>0</v>
      </c>
      <c r="U28" s="8">
        <v>0</v>
      </c>
      <c r="X28" s="4" t="str">
        <f>O28</f>
        <v>ACTA No. 28 DEL DIA 21 DE SEPTIEMBRE 2023 ADMINISTRACION 2021-2024</v>
      </c>
      <c r="Y28" s="9">
        <f>S28</f>
        <v>515000</v>
      </c>
      <c r="Z28" s="9">
        <v>0</v>
      </c>
      <c r="AA28" s="9">
        <v>0</v>
      </c>
      <c r="AB28" s="9">
        <f>Y28</f>
        <v>515000</v>
      </c>
      <c r="AC28" s="9">
        <v>0</v>
      </c>
      <c r="AD28" s="9">
        <v>0</v>
      </c>
      <c r="AE28" s="10">
        <v>605974.73</v>
      </c>
      <c r="AF28" s="10">
        <v>0</v>
      </c>
      <c r="AG28" s="10">
        <v>0</v>
      </c>
      <c r="AH28" s="10">
        <f t="shared" si="49"/>
        <v>605974.73</v>
      </c>
      <c r="AI28" s="10">
        <v>0</v>
      </c>
      <c r="AJ28" s="10">
        <v>0</v>
      </c>
      <c r="AK28" s="10">
        <f t="shared" si="50"/>
        <v>605974.73</v>
      </c>
      <c r="AL28" s="10">
        <v>0</v>
      </c>
      <c r="AM28" s="10">
        <v>0</v>
      </c>
      <c r="AN28" s="10">
        <f t="shared" si="51"/>
        <v>605974.73</v>
      </c>
      <c r="AO28" s="10">
        <v>0</v>
      </c>
      <c r="AP28" s="10">
        <v>0</v>
      </c>
      <c r="AQ28" s="11"/>
      <c r="AS28" s="10">
        <v>0</v>
      </c>
      <c r="AT28" s="10"/>
      <c r="AU28" s="10"/>
      <c r="AV28" s="10">
        <v>0</v>
      </c>
      <c r="AW28" s="10"/>
      <c r="AX28" s="10"/>
      <c r="AY28" s="10">
        <v>0</v>
      </c>
      <c r="AZ28" s="10"/>
      <c r="BA28" s="10"/>
      <c r="BB28" s="10">
        <v>0</v>
      </c>
      <c r="BC28" s="10">
        <v>0</v>
      </c>
      <c r="BD28" s="10">
        <v>0</v>
      </c>
      <c r="BE28" s="10"/>
      <c r="BF28" s="13">
        <f>AN28</f>
        <v>605974.73</v>
      </c>
      <c r="BG28" s="10"/>
      <c r="BH28" s="10"/>
      <c r="BI28" s="13">
        <f t="shared" si="56"/>
        <v>605974.73</v>
      </c>
      <c r="BJ28" s="10"/>
      <c r="BK28" s="10"/>
    </row>
    <row r="29" spans="1:63" ht="187.5" customHeight="1" x14ac:dyDescent="0.25">
      <c r="A29" s="6"/>
      <c r="B29" s="4" t="s">
        <v>140</v>
      </c>
      <c r="C29" s="3" t="s">
        <v>73</v>
      </c>
      <c r="D29" s="3" t="s">
        <v>74</v>
      </c>
      <c r="E29" s="4" t="s">
        <v>75</v>
      </c>
      <c r="F29" s="4" t="s">
        <v>76</v>
      </c>
      <c r="G29" s="3" t="s">
        <v>141</v>
      </c>
      <c r="H29" s="3">
        <f t="shared" ref="H29:H35" si="57">35*3.8</f>
        <v>133</v>
      </c>
      <c r="I29" s="3">
        <v>2503</v>
      </c>
      <c r="J29" s="4" t="s">
        <v>102</v>
      </c>
      <c r="K29" s="3">
        <v>61304</v>
      </c>
      <c r="L29" s="4" t="s">
        <v>78</v>
      </c>
      <c r="M29" s="3">
        <v>11035</v>
      </c>
      <c r="N29" s="3" t="s">
        <v>80</v>
      </c>
      <c r="O29" s="4" t="s">
        <v>130</v>
      </c>
      <c r="P29" s="7">
        <v>350000</v>
      </c>
      <c r="Q29" s="8">
        <v>0</v>
      </c>
      <c r="R29" s="8">
        <v>0</v>
      </c>
      <c r="S29" s="7">
        <f t="shared" si="47"/>
        <v>350000</v>
      </c>
      <c r="T29" s="8">
        <v>0</v>
      </c>
      <c r="U29" s="8">
        <v>0</v>
      </c>
      <c r="X29" s="4" t="str">
        <f>O29</f>
        <v>ACTA No. 28 DEL DIA 21 DE SEPTIEMBRE 2023 ADMINISTRACION 2021-2024</v>
      </c>
      <c r="Y29" s="9">
        <f>S29</f>
        <v>350000</v>
      </c>
      <c r="Z29" s="9">
        <v>0</v>
      </c>
      <c r="AA29" s="9">
        <v>0</v>
      </c>
      <c r="AB29" s="9">
        <f>Y29</f>
        <v>350000</v>
      </c>
      <c r="AC29" s="9">
        <v>0</v>
      </c>
      <c r="AD29" s="9">
        <v>0</v>
      </c>
      <c r="AE29" s="10">
        <v>334265.39</v>
      </c>
      <c r="AF29" s="10">
        <v>0</v>
      </c>
      <c r="AG29" s="10">
        <v>0</v>
      </c>
      <c r="AH29" s="10">
        <f t="shared" si="49"/>
        <v>334265.39</v>
      </c>
      <c r="AI29" s="10">
        <v>0</v>
      </c>
      <c r="AJ29" s="10">
        <v>0</v>
      </c>
      <c r="AK29" s="10">
        <f t="shared" si="50"/>
        <v>334265.39</v>
      </c>
      <c r="AL29" s="10">
        <v>0</v>
      </c>
      <c r="AM29" s="10">
        <v>0</v>
      </c>
      <c r="AN29" s="10">
        <f t="shared" si="51"/>
        <v>334265.39</v>
      </c>
      <c r="AO29" s="10">
        <v>0</v>
      </c>
      <c r="AP29" s="10">
        <v>0</v>
      </c>
      <c r="AQ29" s="11"/>
      <c r="AS29" s="10">
        <f>AN29</f>
        <v>334265.39</v>
      </c>
      <c r="AT29" s="10"/>
      <c r="AU29" s="10"/>
      <c r="AV29" s="10">
        <v>0</v>
      </c>
      <c r="AW29" s="10"/>
      <c r="AX29" s="10"/>
      <c r="AY29" s="10">
        <f>AS29</f>
        <v>334265.39</v>
      </c>
      <c r="AZ29" s="10"/>
      <c r="BA29" s="10"/>
      <c r="BB29" s="10">
        <f>AS29</f>
        <v>334265.39</v>
      </c>
      <c r="BC29" s="10">
        <v>0</v>
      </c>
      <c r="BD29" s="10">
        <v>0</v>
      </c>
      <c r="BE29" s="10"/>
      <c r="BF29" s="13">
        <f t="shared" ref="BF29" si="58">AN29-BB29</f>
        <v>0</v>
      </c>
      <c r="BG29" s="10"/>
      <c r="BH29" s="10"/>
      <c r="BI29" s="13">
        <f t="shared" ref="BI29:BI31" si="59">BF29</f>
        <v>0</v>
      </c>
      <c r="BJ29" s="10"/>
      <c r="BK29" s="10"/>
    </row>
    <row r="30" spans="1:63" ht="187.5" customHeight="1" x14ac:dyDescent="0.25">
      <c r="A30" s="6"/>
      <c r="B30" s="4" t="s">
        <v>142</v>
      </c>
      <c r="C30" s="3" t="s">
        <v>73</v>
      </c>
      <c r="D30" s="3" t="s">
        <v>74</v>
      </c>
      <c r="E30" s="4" t="s">
        <v>75</v>
      </c>
      <c r="F30" s="4" t="s">
        <v>76</v>
      </c>
      <c r="G30" s="3" t="s">
        <v>136</v>
      </c>
      <c r="H30" s="3">
        <f>30*3.8</f>
        <v>114</v>
      </c>
      <c r="I30" s="3">
        <v>2503</v>
      </c>
      <c r="J30" s="4" t="s">
        <v>102</v>
      </c>
      <c r="K30" s="3">
        <v>61305</v>
      </c>
      <c r="L30" s="4" t="s">
        <v>78</v>
      </c>
      <c r="M30" s="3">
        <v>11002</v>
      </c>
      <c r="N30" s="3" t="s">
        <v>80</v>
      </c>
      <c r="O30" s="4" t="s">
        <v>130</v>
      </c>
      <c r="P30" s="7">
        <v>1700000</v>
      </c>
      <c r="Q30" s="8">
        <v>0</v>
      </c>
      <c r="R30" s="8">
        <v>0</v>
      </c>
      <c r="S30" s="7">
        <f t="shared" si="47"/>
        <v>1700000</v>
      </c>
      <c r="T30" s="8">
        <v>0</v>
      </c>
      <c r="U30" s="8">
        <v>0</v>
      </c>
      <c r="X30" s="4" t="str">
        <f>O30</f>
        <v>ACTA No. 28 DEL DIA 21 DE SEPTIEMBRE 2023 ADMINISTRACION 2021-2024</v>
      </c>
      <c r="Y30" s="9">
        <f>P30</f>
        <v>1700000</v>
      </c>
      <c r="Z30" s="9">
        <v>0</v>
      </c>
      <c r="AA30" s="9">
        <v>0</v>
      </c>
      <c r="AB30" s="9">
        <f>Y30</f>
        <v>1700000</v>
      </c>
      <c r="AC30" s="9">
        <v>0</v>
      </c>
      <c r="AD30" s="9">
        <v>0</v>
      </c>
      <c r="AE30" s="10">
        <v>1557968.2</v>
      </c>
      <c r="AF30" s="10">
        <v>0</v>
      </c>
      <c r="AG30" s="10">
        <v>0</v>
      </c>
      <c r="AH30" s="10">
        <f t="shared" si="49"/>
        <v>1557968.2</v>
      </c>
      <c r="AI30" s="10">
        <v>0</v>
      </c>
      <c r="AJ30" s="10">
        <v>0</v>
      </c>
      <c r="AK30" s="10">
        <f t="shared" si="50"/>
        <v>1557968.2</v>
      </c>
      <c r="AL30" s="10">
        <v>0</v>
      </c>
      <c r="AM30" s="10">
        <v>0</v>
      </c>
      <c r="AN30" s="10">
        <f t="shared" si="51"/>
        <v>1557968.2</v>
      </c>
      <c r="AO30" s="10">
        <v>0</v>
      </c>
      <c r="AP30" s="10">
        <v>0</v>
      </c>
      <c r="AQ30" s="11"/>
      <c r="AS30" s="10">
        <v>0</v>
      </c>
      <c r="AT30" s="10"/>
      <c r="AU30" s="10"/>
      <c r="AV30" s="10">
        <v>0</v>
      </c>
      <c r="AW30" s="10"/>
      <c r="AX30" s="10"/>
      <c r="AY30" s="10">
        <v>0</v>
      </c>
      <c r="AZ30" s="10"/>
      <c r="BA30" s="10"/>
      <c r="BB30" s="10">
        <v>0</v>
      </c>
      <c r="BC30" s="10">
        <v>0</v>
      </c>
      <c r="BD30" s="10">
        <v>0</v>
      </c>
      <c r="BE30" s="10"/>
      <c r="BF30" s="13">
        <f>AN30</f>
        <v>1557968.2</v>
      </c>
      <c r="BG30" s="10">
        <v>0</v>
      </c>
      <c r="BH30" s="10">
        <v>0</v>
      </c>
      <c r="BI30" s="13">
        <f t="shared" si="59"/>
        <v>1557968.2</v>
      </c>
      <c r="BJ30" s="10">
        <v>0</v>
      </c>
      <c r="BK30" s="10">
        <v>0</v>
      </c>
    </row>
    <row r="31" spans="1:63" ht="187.5" customHeight="1" x14ac:dyDescent="0.25">
      <c r="A31" s="6"/>
      <c r="B31" s="4" t="s">
        <v>143</v>
      </c>
      <c r="C31" s="3" t="s">
        <v>73</v>
      </c>
      <c r="D31" s="3" t="s">
        <v>74</v>
      </c>
      <c r="E31" s="4" t="s">
        <v>75</v>
      </c>
      <c r="F31" s="4" t="s">
        <v>76</v>
      </c>
      <c r="G31" s="3" t="s">
        <v>144</v>
      </c>
      <c r="H31" s="3">
        <f>25*3.8</f>
        <v>95</v>
      </c>
      <c r="I31" s="3">
        <v>2503</v>
      </c>
      <c r="J31" s="4" t="s">
        <v>102</v>
      </c>
      <c r="K31" s="3">
        <v>61405</v>
      </c>
      <c r="L31" s="4" t="s">
        <v>78</v>
      </c>
      <c r="M31" s="3">
        <v>11033</v>
      </c>
      <c r="N31" s="3" t="s">
        <v>80</v>
      </c>
      <c r="O31" s="4" t="s">
        <v>130</v>
      </c>
      <c r="P31" s="7">
        <v>1596573.49</v>
      </c>
      <c r="Q31" s="8">
        <v>0</v>
      </c>
      <c r="R31" s="8">
        <v>0</v>
      </c>
      <c r="S31" s="7">
        <f t="shared" si="47"/>
        <v>1596573.49</v>
      </c>
      <c r="T31" s="8">
        <v>0</v>
      </c>
      <c r="U31" s="8">
        <v>0</v>
      </c>
      <c r="X31" s="4" t="str">
        <f>O31</f>
        <v>ACTA No. 28 DEL DIA 21 DE SEPTIEMBRE 2023 ADMINISTRACION 2021-2024</v>
      </c>
      <c r="Y31" s="9">
        <f>P31</f>
        <v>1596573.49</v>
      </c>
      <c r="Z31" s="9">
        <v>0</v>
      </c>
      <c r="AA31" s="9">
        <v>0</v>
      </c>
      <c r="AB31" s="9">
        <f>Y31</f>
        <v>1596573.49</v>
      </c>
      <c r="AC31" s="9">
        <v>0</v>
      </c>
      <c r="AD31" s="9">
        <v>0</v>
      </c>
      <c r="AE31" s="10">
        <v>1516070.96</v>
      </c>
      <c r="AF31" s="10">
        <v>0</v>
      </c>
      <c r="AG31" s="10">
        <v>0</v>
      </c>
      <c r="AH31" s="10">
        <f t="shared" si="49"/>
        <v>1516070.96</v>
      </c>
      <c r="AI31" s="10">
        <v>0</v>
      </c>
      <c r="AJ31" s="10">
        <v>0</v>
      </c>
      <c r="AK31" s="10">
        <f t="shared" si="50"/>
        <v>1516070.96</v>
      </c>
      <c r="AL31" s="10">
        <v>0</v>
      </c>
      <c r="AM31" s="10">
        <v>0</v>
      </c>
      <c r="AN31" s="10">
        <f t="shared" si="51"/>
        <v>1516070.96</v>
      </c>
      <c r="AO31" s="10">
        <v>0</v>
      </c>
      <c r="AP31" s="10">
        <v>0</v>
      </c>
      <c r="AQ31" s="11"/>
      <c r="AS31" s="10">
        <f>626819.9+746352.39</f>
        <v>1373172.29</v>
      </c>
      <c r="AT31" s="10"/>
      <c r="AU31" s="10"/>
      <c r="AV31" s="10">
        <f t="shared" ref="AV31" si="60">AS31</f>
        <v>1373172.29</v>
      </c>
      <c r="AW31" s="10"/>
      <c r="AX31" s="10"/>
      <c r="AY31" s="10">
        <f t="shared" ref="AY31" si="61">AS31</f>
        <v>1373172.29</v>
      </c>
      <c r="AZ31" s="10"/>
      <c r="BA31" s="10"/>
      <c r="BB31" s="10">
        <f t="shared" ref="BB31" si="62">AS31</f>
        <v>1373172.29</v>
      </c>
      <c r="BC31" s="10">
        <v>0</v>
      </c>
      <c r="BD31" s="10">
        <v>0</v>
      </c>
      <c r="BE31" s="10"/>
      <c r="BF31" s="13">
        <f>AN31-BB31</f>
        <v>142898.66999999993</v>
      </c>
      <c r="BG31" s="10">
        <v>0</v>
      </c>
      <c r="BH31" s="10">
        <v>0</v>
      </c>
      <c r="BI31" s="13">
        <f t="shared" si="59"/>
        <v>142898.66999999993</v>
      </c>
      <c r="BJ31" s="10">
        <v>0</v>
      </c>
      <c r="BK31" s="10">
        <v>0</v>
      </c>
    </row>
    <row r="32" spans="1:63" ht="187.5" customHeight="1" x14ac:dyDescent="0.25">
      <c r="A32" s="6"/>
      <c r="B32" s="4" t="s">
        <v>145</v>
      </c>
      <c r="C32" s="3" t="s">
        <v>73</v>
      </c>
      <c r="D32" s="3" t="s">
        <v>74</v>
      </c>
      <c r="E32" s="4" t="s">
        <v>75</v>
      </c>
      <c r="F32" s="4" t="s">
        <v>76</v>
      </c>
      <c r="G32" s="3" t="s">
        <v>146</v>
      </c>
      <c r="H32" s="3">
        <f>39*3.8</f>
        <v>148.19999999999999</v>
      </c>
      <c r="I32" s="3">
        <v>2503</v>
      </c>
      <c r="J32" s="4" t="s">
        <v>102</v>
      </c>
      <c r="K32" s="3">
        <v>61405</v>
      </c>
      <c r="L32" s="4" t="s">
        <v>78</v>
      </c>
      <c r="M32" s="3">
        <v>11034</v>
      </c>
      <c r="N32" s="3" t="s">
        <v>80</v>
      </c>
      <c r="O32" s="4" t="s">
        <v>130</v>
      </c>
      <c r="P32" s="7">
        <v>1100000</v>
      </c>
      <c r="Q32" s="8">
        <v>0</v>
      </c>
      <c r="R32" s="8">
        <v>0</v>
      </c>
      <c r="S32" s="7">
        <f t="shared" si="47"/>
        <v>1100000</v>
      </c>
      <c r="T32" s="8">
        <v>0</v>
      </c>
      <c r="U32" s="8">
        <v>0</v>
      </c>
      <c r="X32" s="4" t="str">
        <f>O32</f>
        <v>ACTA No. 28 DEL DIA 21 DE SEPTIEMBRE 2023 ADMINISTRACION 2021-2024</v>
      </c>
      <c r="Y32" s="9">
        <f>S32</f>
        <v>1100000</v>
      </c>
      <c r="Z32" s="9">
        <v>0</v>
      </c>
      <c r="AA32" s="9">
        <v>0</v>
      </c>
      <c r="AB32" s="9">
        <f>Y32</f>
        <v>1100000</v>
      </c>
      <c r="AC32" s="9">
        <v>0</v>
      </c>
      <c r="AD32" s="9">
        <v>0</v>
      </c>
      <c r="AE32" s="10">
        <v>1056006.6000000001</v>
      </c>
      <c r="AF32" s="10">
        <v>0</v>
      </c>
      <c r="AG32" s="10">
        <v>0</v>
      </c>
      <c r="AH32" s="10">
        <f t="shared" si="49"/>
        <v>1056006.6000000001</v>
      </c>
      <c r="AI32" s="10">
        <v>0</v>
      </c>
      <c r="AJ32" s="10">
        <v>0</v>
      </c>
      <c r="AK32" s="10">
        <f t="shared" si="50"/>
        <v>1056006.6000000001</v>
      </c>
      <c r="AL32" s="10">
        <v>0</v>
      </c>
      <c r="AM32" s="10">
        <v>0</v>
      </c>
      <c r="AN32" s="10">
        <f t="shared" si="51"/>
        <v>1056006.6000000001</v>
      </c>
      <c r="AO32" s="10">
        <v>0</v>
      </c>
      <c r="AP32" s="10">
        <v>0</v>
      </c>
      <c r="AQ32" s="11"/>
      <c r="AS32" s="10">
        <f>617552.16+352770.91</f>
        <v>970323.07000000007</v>
      </c>
      <c r="AT32" s="10"/>
      <c r="AU32" s="10"/>
      <c r="AV32" s="10">
        <f t="shared" ref="AV32" si="63">AS32</f>
        <v>970323.07000000007</v>
      </c>
      <c r="AW32" s="10"/>
      <c r="AX32" s="10"/>
      <c r="AY32" s="10">
        <f t="shared" ref="AY32" si="64">AS32</f>
        <v>970323.07000000007</v>
      </c>
      <c r="AZ32" s="10"/>
      <c r="BA32" s="10"/>
      <c r="BB32" s="10">
        <f t="shared" ref="BB32" si="65">AS32</f>
        <v>970323.07000000007</v>
      </c>
      <c r="BC32" s="10">
        <v>0</v>
      </c>
      <c r="BD32" s="10">
        <v>0</v>
      </c>
      <c r="BE32" s="10"/>
      <c r="BF32" s="13">
        <f>AN32-BB32</f>
        <v>85683.530000000028</v>
      </c>
      <c r="BG32" s="10">
        <v>0</v>
      </c>
      <c r="BH32" s="10">
        <v>0</v>
      </c>
      <c r="BI32" s="13">
        <f t="shared" ref="BI32:BI33" si="66">BF32</f>
        <v>85683.530000000028</v>
      </c>
      <c r="BJ32" s="10">
        <v>0</v>
      </c>
      <c r="BK32" s="10">
        <v>0</v>
      </c>
    </row>
    <row r="33" spans="1:63" ht="187.5" customHeight="1" x14ac:dyDescent="0.25">
      <c r="A33" s="6"/>
      <c r="B33" s="4" t="s">
        <v>147</v>
      </c>
      <c r="C33" s="3" t="s">
        <v>73</v>
      </c>
      <c r="D33" s="3" t="s">
        <v>74</v>
      </c>
      <c r="E33" s="4" t="s">
        <v>75</v>
      </c>
      <c r="F33" s="4" t="s">
        <v>76</v>
      </c>
      <c r="G33" s="3" t="s">
        <v>148</v>
      </c>
      <c r="H33" s="3">
        <f>95*3.8</f>
        <v>361</v>
      </c>
      <c r="I33" s="3">
        <v>2503</v>
      </c>
      <c r="J33" s="4" t="s">
        <v>102</v>
      </c>
      <c r="K33" s="3">
        <v>61306</v>
      </c>
      <c r="L33" s="4" t="s">
        <v>78</v>
      </c>
      <c r="M33" s="3">
        <v>11040</v>
      </c>
      <c r="N33" s="3" t="s">
        <v>80</v>
      </c>
      <c r="O33" s="4" t="s">
        <v>130</v>
      </c>
      <c r="P33" s="7">
        <v>1150000</v>
      </c>
      <c r="Q33" s="8">
        <v>0</v>
      </c>
      <c r="R33" s="8">
        <v>0</v>
      </c>
      <c r="S33" s="7">
        <f t="shared" si="47"/>
        <v>1150000</v>
      </c>
      <c r="T33" s="8">
        <v>0</v>
      </c>
      <c r="U33" s="8">
        <v>0</v>
      </c>
      <c r="X33" s="4" t="str">
        <f>O33</f>
        <v>ACTA No. 28 DEL DIA 21 DE SEPTIEMBRE 2023 ADMINISTRACION 2021-2024</v>
      </c>
      <c r="Y33" s="9">
        <f>P33</f>
        <v>1150000</v>
      </c>
      <c r="Z33" s="9">
        <v>0</v>
      </c>
      <c r="AA33" s="9">
        <v>0</v>
      </c>
      <c r="AB33" s="9">
        <f>Y33</f>
        <v>1150000</v>
      </c>
      <c r="AC33" s="9">
        <v>0</v>
      </c>
      <c r="AD33" s="9">
        <v>0</v>
      </c>
      <c r="AE33" s="10">
        <v>1000905.2</v>
      </c>
      <c r="AF33" s="10">
        <v>0</v>
      </c>
      <c r="AG33" s="10">
        <v>0</v>
      </c>
      <c r="AH33" s="10">
        <f t="shared" si="49"/>
        <v>1000905.2</v>
      </c>
      <c r="AI33" s="10">
        <v>0</v>
      </c>
      <c r="AJ33" s="10">
        <v>0</v>
      </c>
      <c r="AK33" s="10">
        <f t="shared" si="50"/>
        <v>1000905.2</v>
      </c>
      <c r="AL33" s="10">
        <v>0</v>
      </c>
      <c r="AM33" s="10">
        <v>0</v>
      </c>
      <c r="AN33" s="10">
        <f t="shared" si="51"/>
        <v>1000905.2</v>
      </c>
      <c r="AO33" s="10">
        <v>0</v>
      </c>
      <c r="AP33" s="10">
        <v>0</v>
      </c>
      <c r="AQ33" s="11"/>
      <c r="AS33" s="10">
        <v>0</v>
      </c>
      <c r="AT33" s="10"/>
      <c r="AU33" s="10"/>
      <c r="AV33" s="10">
        <v>0</v>
      </c>
      <c r="AW33" s="10"/>
      <c r="AX33" s="10"/>
      <c r="AY33" s="10">
        <v>0</v>
      </c>
      <c r="AZ33" s="10"/>
      <c r="BA33" s="10"/>
      <c r="BB33" s="10">
        <v>0</v>
      </c>
      <c r="BC33" s="10">
        <v>0</v>
      </c>
      <c r="BD33" s="10">
        <v>0</v>
      </c>
      <c r="BE33" s="10"/>
      <c r="BF33" s="13">
        <f>AN33</f>
        <v>1000905.2</v>
      </c>
      <c r="BG33" s="10">
        <v>0</v>
      </c>
      <c r="BH33" s="10">
        <v>0</v>
      </c>
      <c r="BI33" s="13">
        <f t="shared" si="66"/>
        <v>1000905.2</v>
      </c>
      <c r="BJ33" s="10">
        <v>0</v>
      </c>
      <c r="BK33" s="10">
        <v>0</v>
      </c>
    </row>
    <row r="34" spans="1:63" ht="187.5" customHeight="1" x14ac:dyDescent="0.25">
      <c r="A34" s="6"/>
      <c r="B34" s="4" t="s">
        <v>150</v>
      </c>
      <c r="C34" s="3" t="s">
        <v>73</v>
      </c>
      <c r="D34" s="3" t="s">
        <v>74</v>
      </c>
      <c r="E34" s="4" t="s">
        <v>75</v>
      </c>
      <c r="F34" s="4" t="s">
        <v>76</v>
      </c>
      <c r="G34" s="3" t="s">
        <v>151</v>
      </c>
      <c r="H34" s="3">
        <f>15*3.8</f>
        <v>57</v>
      </c>
      <c r="I34" s="3">
        <v>101</v>
      </c>
      <c r="J34" s="4" t="s">
        <v>155</v>
      </c>
      <c r="K34" s="3">
        <v>61204</v>
      </c>
      <c r="L34" s="4" t="s">
        <v>78</v>
      </c>
      <c r="M34" s="3">
        <v>11031</v>
      </c>
      <c r="N34" s="3" t="s">
        <v>80</v>
      </c>
      <c r="O34" s="4" t="s">
        <v>130</v>
      </c>
      <c r="P34" s="7">
        <v>1750000</v>
      </c>
      <c r="Q34" s="8">
        <v>0</v>
      </c>
      <c r="R34" s="8">
        <v>0</v>
      </c>
      <c r="S34" s="7">
        <f t="shared" si="47"/>
        <v>1750000</v>
      </c>
      <c r="T34" s="8">
        <v>0</v>
      </c>
      <c r="U34" s="8">
        <v>0</v>
      </c>
      <c r="X34" s="45" t="str">
        <f>O34</f>
        <v>ACTA No. 28 DEL DIA 21 DE SEPTIEMBRE 2023 ADMINISTRACION 2021-2024</v>
      </c>
      <c r="Y34" s="9">
        <f>S34</f>
        <v>1750000</v>
      </c>
      <c r="Z34" s="9">
        <v>0</v>
      </c>
      <c r="AA34" s="9">
        <v>0</v>
      </c>
      <c r="AB34" s="9">
        <f>Y34</f>
        <v>1750000</v>
      </c>
      <c r="AC34" s="9">
        <v>0</v>
      </c>
      <c r="AD34" s="9">
        <v>0</v>
      </c>
      <c r="AE34" s="10">
        <v>1730569.94</v>
      </c>
      <c r="AF34" s="10">
        <v>0</v>
      </c>
      <c r="AG34" s="10">
        <v>0</v>
      </c>
      <c r="AH34" s="10">
        <f t="shared" si="49"/>
        <v>1730569.94</v>
      </c>
      <c r="AI34" s="10">
        <v>0</v>
      </c>
      <c r="AJ34" s="10">
        <v>0</v>
      </c>
      <c r="AK34" s="10">
        <f t="shared" si="50"/>
        <v>1730569.94</v>
      </c>
      <c r="AL34" s="10">
        <v>0</v>
      </c>
      <c r="AM34" s="10">
        <v>0</v>
      </c>
      <c r="AN34" s="10">
        <f t="shared" si="51"/>
        <v>1730569.94</v>
      </c>
      <c r="AO34" s="10">
        <v>0</v>
      </c>
      <c r="AP34" s="10">
        <v>0</v>
      </c>
      <c r="AQ34" s="11"/>
      <c r="AS34" s="10">
        <f>AN34*0.3</f>
        <v>519170.98199999996</v>
      </c>
      <c r="AT34" s="10"/>
      <c r="AU34" s="10"/>
      <c r="AV34" s="10">
        <f t="shared" ref="AV34" si="67">AS34</f>
        <v>519170.98199999996</v>
      </c>
      <c r="AW34" s="10"/>
      <c r="AX34" s="10"/>
      <c r="AY34" s="10">
        <f t="shared" ref="AY34" si="68">AS34</f>
        <v>519170.98199999996</v>
      </c>
      <c r="AZ34" s="10"/>
      <c r="BA34" s="10"/>
      <c r="BB34" s="10">
        <f t="shared" ref="BB34" si="69">AS34</f>
        <v>519170.98199999996</v>
      </c>
      <c r="BC34" s="10">
        <v>0</v>
      </c>
      <c r="BD34" s="10">
        <v>0</v>
      </c>
      <c r="BE34" s="10"/>
      <c r="BF34" s="13">
        <f>AN34-BB34</f>
        <v>1211398.9580000001</v>
      </c>
      <c r="BG34" s="10">
        <v>0</v>
      </c>
      <c r="BH34" s="10">
        <v>0</v>
      </c>
      <c r="BI34" s="13">
        <f t="shared" ref="BI34" si="70">BF34</f>
        <v>1211398.9580000001</v>
      </c>
      <c r="BJ34" s="10">
        <v>0</v>
      </c>
      <c r="BK34" s="10">
        <v>0</v>
      </c>
    </row>
    <row r="35" spans="1:63" ht="187.5" customHeight="1" x14ac:dyDescent="0.25">
      <c r="A35" s="6"/>
      <c r="B35" s="4" t="s">
        <v>152</v>
      </c>
      <c r="C35" s="3" t="s">
        <v>73</v>
      </c>
      <c r="D35" s="3" t="s">
        <v>74</v>
      </c>
      <c r="E35" s="4" t="s">
        <v>75</v>
      </c>
      <c r="F35" s="4" t="s">
        <v>76</v>
      </c>
      <c r="G35" s="3" t="s">
        <v>149</v>
      </c>
      <c r="H35" s="3">
        <f t="shared" si="57"/>
        <v>133</v>
      </c>
      <c r="I35" s="3">
        <v>82104</v>
      </c>
      <c r="J35" s="4" t="s">
        <v>153</v>
      </c>
      <c r="K35" s="3">
        <v>62711</v>
      </c>
      <c r="L35" s="4" t="s">
        <v>78</v>
      </c>
      <c r="M35" s="3">
        <v>11030</v>
      </c>
      <c r="N35" s="3" t="s">
        <v>80</v>
      </c>
      <c r="O35" s="4" t="s">
        <v>130</v>
      </c>
      <c r="P35" s="7">
        <v>780000</v>
      </c>
      <c r="Q35" s="8">
        <v>0</v>
      </c>
      <c r="R35" s="8">
        <v>0</v>
      </c>
      <c r="S35" s="7">
        <f t="shared" si="47"/>
        <v>780000</v>
      </c>
      <c r="T35" s="8">
        <v>0</v>
      </c>
      <c r="U35" s="8">
        <v>0</v>
      </c>
      <c r="X35" s="4" t="str">
        <f>O35</f>
        <v>ACTA No. 28 DEL DIA 21 DE SEPTIEMBRE 2023 ADMINISTRACION 2021-2024</v>
      </c>
      <c r="Y35" s="9">
        <f>P35</f>
        <v>780000</v>
      </c>
      <c r="Z35" s="9">
        <v>0</v>
      </c>
      <c r="AA35" s="9">
        <v>0</v>
      </c>
      <c r="AB35" s="9">
        <f>Y35</f>
        <v>780000</v>
      </c>
      <c r="AC35" s="9">
        <v>0</v>
      </c>
      <c r="AD35" s="9">
        <v>0</v>
      </c>
      <c r="AE35" s="10">
        <v>773535.86</v>
      </c>
      <c r="AF35" s="10">
        <v>0</v>
      </c>
      <c r="AG35" s="10">
        <v>0</v>
      </c>
      <c r="AH35" s="10">
        <f t="shared" si="49"/>
        <v>773535.86</v>
      </c>
      <c r="AI35" s="10">
        <v>0</v>
      </c>
      <c r="AJ35" s="10">
        <v>0</v>
      </c>
      <c r="AK35" s="10">
        <f t="shared" si="50"/>
        <v>773535.86</v>
      </c>
      <c r="AL35" s="10">
        <v>0</v>
      </c>
      <c r="AM35" s="10">
        <v>0</v>
      </c>
      <c r="AN35" s="10">
        <f t="shared" si="51"/>
        <v>773535.86</v>
      </c>
      <c r="AO35" s="10">
        <v>0</v>
      </c>
      <c r="AP35" s="10">
        <v>0</v>
      </c>
      <c r="AQ35" s="11"/>
      <c r="AS35" s="10">
        <v>446220.74</v>
      </c>
      <c r="AT35" s="10"/>
      <c r="AU35" s="10"/>
      <c r="AV35" s="10">
        <f t="shared" ref="AV35" si="71">AS35</f>
        <v>446220.74</v>
      </c>
      <c r="AW35" s="10"/>
      <c r="AX35" s="10"/>
      <c r="AY35" s="10">
        <f t="shared" ref="AY35" si="72">AS35</f>
        <v>446220.74</v>
      </c>
      <c r="AZ35" s="10"/>
      <c r="BA35" s="10"/>
      <c r="BB35" s="10">
        <f t="shared" ref="BB35" si="73">AS35</f>
        <v>446220.74</v>
      </c>
      <c r="BC35" s="10">
        <v>0</v>
      </c>
      <c r="BD35" s="10">
        <v>0</v>
      </c>
      <c r="BE35" s="10"/>
      <c r="BF35" s="13">
        <f>AN35-BB35</f>
        <v>327315.12</v>
      </c>
      <c r="BG35" s="10">
        <v>0</v>
      </c>
      <c r="BH35" s="10">
        <v>0</v>
      </c>
      <c r="BI35" s="13">
        <f t="shared" ref="BI35" si="74">BF35</f>
        <v>327315.12</v>
      </c>
      <c r="BJ35" s="10">
        <v>0</v>
      </c>
      <c r="BK35" s="10">
        <v>0</v>
      </c>
    </row>
    <row r="36" spans="1:63" x14ac:dyDescent="0.25">
      <c r="B36" s="15" t="s">
        <v>94</v>
      </c>
      <c r="O36" s="16" t="s">
        <v>95</v>
      </c>
      <c r="P36" s="17">
        <f>SUM(P7:P22)</f>
        <v>23471157.98</v>
      </c>
      <c r="Q36" s="18">
        <v>0</v>
      </c>
      <c r="R36" s="18">
        <v>0</v>
      </c>
      <c r="S36" s="17">
        <f>SUM(S7:S11)</f>
        <v>6597657.9800000004</v>
      </c>
      <c r="T36" s="18">
        <v>0</v>
      </c>
      <c r="U36" s="18">
        <v>0</v>
      </c>
      <c r="X36" s="19" t="s">
        <v>95</v>
      </c>
      <c r="Y36" s="20">
        <f>SUM(Y7:Y22)</f>
        <v>23413745.140000001</v>
      </c>
      <c r="Z36" s="20"/>
      <c r="AA36" s="20"/>
      <c r="AB36" s="20">
        <f>SUM(AB7:AB18)</f>
        <v>17553745.140000001</v>
      </c>
      <c r="AC36" s="20"/>
      <c r="AD36" s="20"/>
      <c r="AE36" s="21">
        <f>SUM(AE7:AE22)</f>
        <v>23423890.030000001</v>
      </c>
      <c r="AF36" s="21"/>
      <c r="AG36" s="21"/>
      <c r="AH36" s="21">
        <f>SUM(AH7:AH18)</f>
        <v>17745588.27</v>
      </c>
      <c r="AI36" s="21"/>
      <c r="AJ36" s="21"/>
      <c r="AK36" s="21">
        <f>SUM(AK7:AK18)</f>
        <v>17745588.27</v>
      </c>
      <c r="AL36" s="21"/>
      <c r="AM36" s="21"/>
      <c r="AN36" s="21">
        <f>SUM(AN7:AN18)</f>
        <v>17745588.27</v>
      </c>
      <c r="AO36" s="21"/>
      <c r="AP36" s="21"/>
      <c r="AQ36" s="22"/>
      <c r="AS36" s="10">
        <f>SUM(AS7:AS18)</f>
        <v>17745588.27</v>
      </c>
      <c r="AT36" s="10"/>
      <c r="AU36" s="10"/>
      <c r="AV36" s="10">
        <f>SUM(AV7:AV18)</f>
        <v>17745588.27</v>
      </c>
      <c r="AW36" s="10"/>
      <c r="AX36" s="10"/>
      <c r="AY36" s="10">
        <f t="shared" ref="AY36:BD36" si="75">SUM(AY7:AY18)</f>
        <v>17745588.27</v>
      </c>
      <c r="AZ36" s="10">
        <f t="shared" si="75"/>
        <v>0</v>
      </c>
      <c r="BA36" s="10">
        <f t="shared" si="75"/>
        <v>0</v>
      </c>
      <c r="BB36" s="10">
        <f t="shared" si="75"/>
        <v>17745588.27</v>
      </c>
      <c r="BC36" s="10">
        <f t="shared" si="75"/>
        <v>0</v>
      </c>
      <c r="BD36" s="10">
        <f t="shared" si="75"/>
        <v>0</v>
      </c>
      <c r="BE36" s="10" t="s">
        <v>95</v>
      </c>
      <c r="BF36" s="10">
        <f>SUM(BF7:BF18)</f>
        <v>0</v>
      </c>
      <c r="BG36" s="10">
        <f>SUM(BG7:BG18)</f>
        <v>0</v>
      </c>
      <c r="BH36" s="10">
        <f>SUM(BH7:BH18)</f>
        <v>0</v>
      </c>
      <c r="BI36" s="10">
        <f>SUM(BI7:BI18)</f>
        <v>0</v>
      </c>
      <c r="BJ36" s="10">
        <f>SUM(BJ7:BJ18)</f>
        <v>0</v>
      </c>
      <c r="BK36" s="10">
        <f ca="1">SUM(BK7:BK36)</f>
        <v>0</v>
      </c>
    </row>
    <row r="37" spans="1:63" x14ac:dyDescent="0.25">
      <c r="B37" s="15"/>
      <c r="O37" s="28"/>
      <c r="P37" s="29"/>
      <c r="Q37" s="30"/>
      <c r="R37" s="30"/>
      <c r="S37" s="29"/>
      <c r="T37" s="30"/>
      <c r="U37" s="30"/>
      <c r="X37" s="31"/>
      <c r="Y37" s="32"/>
      <c r="Z37" s="32"/>
      <c r="AA37" s="32"/>
      <c r="AB37" s="32"/>
      <c r="AC37" s="32"/>
      <c r="AD37" s="3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</row>
    <row r="38" spans="1:63" x14ac:dyDescent="0.25">
      <c r="B38" s="15"/>
      <c r="O38" s="28"/>
      <c r="P38" s="29"/>
      <c r="Q38" s="30"/>
      <c r="R38" s="30"/>
      <c r="S38" s="29"/>
      <c r="T38" s="30"/>
      <c r="U38" s="30"/>
      <c r="X38" s="31"/>
      <c r="Y38" s="32"/>
      <c r="Z38" s="32"/>
      <c r="AA38" s="32"/>
      <c r="AB38" s="32"/>
      <c r="AC38" s="32"/>
      <c r="AD38" s="3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</row>
    <row r="39" spans="1:63" x14ac:dyDescent="0.25">
      <c r="B39" s="15"/>
      <c r="O39" s="28"/>
      <c r="P39" s="29"/>
      <c r="Q39" s="30"/>
      <c r="R39" s="30"/>
      <c r="S39" s="29"/>
      <c r="T39" s="30"/>
      <c r="U39" s="30"/>
      <c r="X39" s="31"/>
      <c r="Y39" s="32"/>
      <c r="Z39" s="32"/>
      <c r="AA39" s="32"/>
      <c r="AB39" s="32"/>
      <c r="AC39" s="32"/>
      <c r="AD39" s="3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</row>
    <row r="40" spans="1:63" x14ac:dyDescent="0.25">
      <c r="B40" s="15"/>
      <c r="O40" s="28"/>
      <c r="P40" s="29"/>
      <c r="Q40" s="30"/>
      <c r="R40" s="30"/>
      <c r="S40" s="29"/>
      <c r="T40" s="30"/>
      <c r="U40" s="30"/>
      <c r="X40" s="31"/>
      <c r="Y40" s="32"/>
      <c r="Z40" s="32"/>
      <c r="AA40" s="32"/>
      <c r="AB40" s="32"/>
      <c r="AC40" s="32"/>
      <c r="AD40" s="3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</row>
    <row r="41" spans="1:63" x14ac:dyDescent="0.25">
      <c r="B41" s="15"/>
      <c r="O41" s="28"/>
      <c r="P41" s="29"/>
      <c r="Q41" s="30"/>
      <c r="R41" s="30"/>
      <c r="S41" s="29"/>
      <c r="T41" s="30"/>
      <c r="U41" s="30"/>
      <c r="X41" s="31"/>
      <c r="Y41" s="32"/>
      <c r="Z41" s="32"/>
      <c r="AA41" s="32"/>
      <c r="AB41" s="32"/>
      <c r="AC41" s="32"/>
      <c r="AD41" s="3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</row>
    <row r="42" spans="1:63" x14ac:dyDescent="0.25">
      <c r="B42" s="15"/>
      <c r="O42" s="28"/>
      <c r="P42" s="29"/>
      <c r="Q42" s="30"/>
      <c r="R42" s="30"/>
      <c r="S42" s="29"/>
      <c r="T42" s="30"/>
      <c r="U42" s="30"/>
      <c r="X42" s="31"/>
      <c r="Y42" s="32"/>
      <c r="Z42" s="32"/>
      <c r="AA42" s="32"/>
      <c r="AB42" s="32"/>
      <c r="AC42" s="32"/>
      <c r="AD42" s="3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</row>
    <row r="43" spans="1:63" x14ac:dyDescent="0.25">
      <c r="B43" s="15"/>
      <c r="O43" s="28"/>
      <c r="P43" s="29"/>
      <c r="Q43" s="30"/>
      <c r="R43" s="30"/>
      <c r="S43" s="29"/>
      <c r="T43" s="30"/>
      <c r="U43" s="30"/>
      <c r="X43" s="31"/>
      <c r="Y43" s="32"/>
      <c r="Z43" s="32"/>
      <c r="AA43" s="32"/>
      <c r="AB43" s="32"/>
      <c r="AC43" s="32"/>
      <c r="AD43" s="3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</row>
    <row r="44" spans="1:63" x14ac:dyDescent="0.25">
      <c r="B44" s="15"/>
      <c r="O44" s="28"/>
      <c r="P44" s="29"/>
      <c r="Q44" s="30"/>
      <c r="R44" s="30"/>
      <c r="S44" s="29"/>
      <c r="T44" s="30"/>
      <c r="U44" s="30"/>
      <c r="X44" s="31"/>
      <c r="Y44" s="32"/>
      <c r="Z44" s="32"/>
      <c r="AA44" s="32"/>
      <c r="AB44" s="32"/>
      <c r="AC44" s="32"/>
      <c r="AD44" s="3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</row>
    <row r="45" spans="1:63" x14ac:dyDescent="0.25">
      <c r="B45" s="15"/>
      <c r="O45" s="28"/>
      <c r="P45" s="29"/>
      <c r="Q45" s="30"/>
      <c r="R45" s="30"/>
      <c r="S45" s="29"/>
      <c r="T45" s="30"/>
      <c r="U45" s="30"/>
      <c r="X45" s="31"/>
      <c r="Y45" s="32"/>
      <c r="Z45" s="32"/>
      <c r="AA45" s="32"/>
      <c r="AB45" s="32"/>
      <c r="AC45" s="32"/>
      <c r="AD45" s="3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</row>
    <row r="46" spans="1:63" x14ac:dyDescent="0.25">
      <c r="B46" s="15"/>
      <c r="O46" s="28"/>
      <c r="P46" s="29"/>
      <c r="Q46" s="30"/>
      <c r="R46" s="30"/>
      <c r="S46" s="29"/>
      <c r="T46" s="30"/>
      <c r="U46" s="30"/>
      <c r="X46" s="31"/>
      <c r="Y46" s="32"/>
      <c r="Z46" s="32"/>
      <c r="AA46" s="32"/>
      <c r="AB46" s="32"/>
      <c r="AC46" s="32"/>
      <c r="AD46" s="3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</row>
    <row r="47" spans="1:63" x14ac:dyDescent="0.25">
      <c r="B47" s="15"/>
      <c r="O47" s="28"/>
      <c r="P47" s="29"/>
      <c r="Q47" s="30"/>
      <c r="R47" s="30"/>
      <c r="S47" s="29"/>
      <c r="T47" s="30"/>
      <c r="U47" s="30"/>
      <c r="X47" s="31"/>
      <c r="Y47" s="32"/>
      <c r="Z47" s="32"/>
      <c r="AA47" s="32"/>
      <c r="AB47" s="32"/>
      <c r="AC47" s="32"/>
      <c r="AD47" s="3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</row>
    <row r="48" spans="1:63" x14ac:dyDescent="0.25">
      <c r="B48" s="15"/>
      <c r="O48" s="28"/>
      <c r="P48" s="29"/>
      <c r="Q48" s="30"/>
      <c r="R48" s="30"/>
      <c r="S48" s="29"/>
      <c r="T48" s="30"/>
      <c r="U48" s="30"/>
      <c r="X48" s="31"/>
      <c r="Y48" s="32"/>
      <c r="Z48" s="32"/>
      <c r="AA48" s="32"/>
      <c r="AB48" s="32"/>
      <c r="AC48" s="32"/>
      <c r="AD48" s="3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</row>
    <row r="49" spans="2:63" x14ac:dyDescent="0.25">
      <c r="B49" s="15"/>
      <c r="O49" s="28"/>
      <c r="P49" s="29"/>
      <c r="Q49" s="30"/>
      <c r="R49" s="30"/>
      <c r="S49" s="29"/>
      <c r="T49" s="30"/>
      <c r="U49" s="30"/>
      <c r="X49" s="31"/>
      <c r="Y49" s="32"/>
      <c r="Z49" s="32"/>
      <c r="AA49" s="32"/>
      <c r="AB49" s="32"/>
      <c r="AC49" s="32"/>
      <c r="AD49" s="3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</row>
    <row r="50" spans="2:63" x14ac:dyDescent="0.25">
      <c r="B50" s="15"/>
      <c r="O50" s="28"/>
      <c r="P50" s="29"/>
      <c r="Q50" s="30"/>
      <c r="R50" s="30"/>
      <c r="S50" s="29"/>
      <c r="T50" s="30"/>
      <c r="U50" s="30"/>
      <c r="X50" s="31"/>
      <c r="Y50" s="32"/>
      <c r="Z50" s="32"/>
      <c r="AA50" s="32"/>
      <c r="AB50" s="32"/>
      <c r="AC50" s="32"/>
      <c r="AD50" s="3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</row>
    <row r="51" spans="2:63" x14ac:dyDescent="0.25">
      <c r="B51" s="15"/>
      <c r="O51" s="28"/>
      <c r="P51" s="29"/>
      <c r="Q51" s="30"/>
      <c r="R51" s="30"/>
      <c r="S51" s="29"/>
      <c r="T51" s="30"/>
      <c r="U51" s="30"/>
      <c r="X51" s="31"/>
      <c r="Y51" s="32"/>
      <c r="Z51" s="32"/>
      <c r="AA51" s="32"/>
      <c r="AB51" s="32"/>
      <c r="AC51" s="32"/>
      <c r="AD51" s="3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</row>
    <row r="54" spans="2:63" x14ac:dyDescent="0.25">
      <c r="D54" s="41" t="s">
        <v>157</v>
      </c>
      <c r="E54" s="41"/>
      <c r="F54" s="41"/>
      <c r="G54" s="41"/>
      <c r="L54" s="42" t="s">
        <v>156</v>
      </c>
      <c r="M54" s="42"/>
      <c r="N54" s="42"/>
      <c r="O54" s="42"/>
      <c r="AC54" s="41" t="s">
        <v>126</v>
      </c>
      <c r="AD54" s="41"/>
      <c r="AE54" s="41"/>
      <c r="AY54" s="41" t="s">
        <v>96</v>
      </c>
      <c r="AZ54" s="41"/>
      <c r="BA54" s="41"/>
      <c r="BB54" s="41"/>
      <c r="BC54" s="41"/>
      <c r="BD54" s="41"/>
    </row>
    <row r="55" spans="2:63" ht="15" customHeight="1" x14ac:dyDescent="0.25">
      <c r="D55" s="43" t="s">
        <v>97</v>
      </c>
      <c r="E55" s="43"/>
      <c r="F55" s="43"/>
      <c r="G55" s="43"/>
      <c r="L55" s="43" t="s">
        <v>98</v>
      </c>
      <c r="M55" s="43"/>
      <c r="N55" s="43"/>
      <c r="O55" s="43"/>
      <c r="AC55" s="43" t="s">
        <v>99</v>
      </c>
      <c r="AD55" s="43"/>
      <c r="AE55" s="43"/>
      <c r="AY55" s="43" t="s">
        <v>100</v>
      </c>
      <c r="AZ55" s="43"/>
      <c r="BA55" s="43"/>
      <c r="BB55" s="43"/>
      <c r="BC55" s="43"/>
      <c r="BD55" s="43"/>
    </row>
    <row r="56" spans="2:63" x14ac:dyDescent="0.25">
      <c r="D56" s="44"/>
      <c r="E56" s="44"/>
      <c r="F56" s="44"/>
      <c r="G56" s="44"/>
      <c r="AS56" s="23"/>
    </row>
    <row r="60" spans="2:63" x14ac:dyDescent="0.25">
      <c r="O60" s="26"/>
    </row>
    <row r="61" spans="2:63" x14ac:dyDescent="0.25">
      <c r="M61" s="24"/>
    </row>
    <row r="62" spans="2:63" x14ac:dyDescent="0.25">
      <c r="M62" s="25"/>
    </row>
  </sheetData>
  <mergeCells count="31">
    <mergeCell ref="D54:G54"/>
    <mergeCell ref="L54:O54"/>
    <mergeCell ref="AC54:AE54"/>
    <mergeCell ref="AY54:BD54"/>
    <mergeCell ref="D55:G56"/>
    <mergeCell ref="L55:O55"/>
    <mergeCell ref="AC55:AE55"/>
    <mergeCell ref="AY55:BD55"/>
    <mergeCell ref="BJ2:BK2"/>
    <mergeCell ref="B4:F4"/>
    <mergeCell ref="X4:AB4"/>
    <mergeCell ref="AS4:AW4"/>
    <mergeCell ref="B5:F5"/>
    <mergeCell ref="G5:H5"/>
    <mergeCell ref="I5:J5"/>
    <mergeCell ref="K5:N5"/>
    <mergeCell ref="O5:U5"/>
    <mergeCell ref="X5:AD5"/>
    <mergeCell ref="BE5:BK5"/>
    <mergeCell ref="AE5:AJ5"/>
    <mergeCell ref="AK5:AP5"/>
    <mergeCell ref="AS5:AX5"/>
    <mergeCell ref="AY5:BD5"/>
    <mergeCell ref="B1:F1"/>
    <mergeCell ref="X1:AB1"/>
    <mergeCell ref="AS1:AW1"/>
    <mergeCell ref="B2:F2"/>
    <mergeCell ref="T2:U2"/>
    <mergeCell ref="X2:AB2"/>
    <mergeCell ref="AO2:AP2"/>
    <mergeCell ref="AS2:AW2"/>
  </mergeCells>
  <phoneticPr fontId="6" type="noConversion"/>
  <pageMargins left="0.25" right="0.25" top="0.75" bottom="0.75" header="0.3" footer="0.3"/>
  <pageSetup paperSize="5" scale="33" fitToHeight="0" orientation="portrait" r:id="rId1"/>
  <rowBreaks count="2" manualBreakCount="2">
    <brk id="18" min="43" max="63" man="1"/>
    <brk id="32" min="43" max="63" man="1"/>
  </rowBreaks>
  <colBreaks count="3" manualBreakCount="3">
    <brk id="22" max="1048575" man="1"/>
    <brk id="43" max="1048575" man="1"/>
    <brk id="69" max="14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6C72F-7D1F-4E66-9978-28078005700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03 RELACION DE OBRAS EJEC</vt:lpstr>
      <vt:lpstr>Hoja1</vt:lpstr>
      <vt:lpstr>'ANEXO 03 RELACION DE OBRAS EJEC'!Área_de_impresión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pc2</cp:lastModifiedBy>
  <cp:lastPrinted>2024-01-30T03:31:18Z</cp:lastPrinted>
  <dcterms:created xsi:type="dcterms:W3CDTF">2023-04-26T16:06:16Z</dcterms:created>
  <dcterms:modified xsi:type="dcterms:W3CDTF">2024-01-30T03:34:55Z</dcterms:modified>
</cp:coreProperties>
</file>